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165" yWindow="465" windowWidth="25440" windowHeight="14235" tabRatio="774"/>
  </bookViews>
  <sheets>
    <sheet name="analyseetprojectionbudget" sheetId="15" r:id="rId1"/>
    <sheet name="TCD" sheetId="31" r:id="rId2"/>
    <sheet name="prix_moyen" sheetId="11" r:id="rId3"/>
  </sheets>
  <definedNames>
    <definedName name="_xlnm._FilterDatabase" localSheetId="0" hidden="1">analyseetprojectionbudget!$A$1:$AT$149</definedName>
    <definedName name="_xlnm.Print_Area" localSheetId="0">analyseetprojectionbudget!$I$1:$AD$93</definedName>
  </definedNames>
  <calcPr calcId="125725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" i="15"/>
  <c r="AA95" l="1"/>
  <c r="Z115" l="1"/>
  <c r="Z4"/>
  <c r="Z53"/>
  <c r="Z148" l="1"/>
  <c r="AA148" s="1"/>
  <c r="Z147"/>
  <c r="AA147" s="1"/>
  <c r="Z146"/>
  <c r="AA146" s="1"/>
  <c r="Z145"/>
  <c r="AA145" s="1"/>
  <c r="Z144"/>
  <c r="AA144" s="1"/>
  <c r="Z143"/>
  <c r="AA143" s="1"/>
  <c r="Z141"/>
  <c r="AA141" s="1"/>
  <c r="Z140"/>
  <c r="AA140" s="1"/>
  <c r="Z139"/>
  <c r="AA139" s="1"/>
  <c r="Z138"/>
  <c r="AA138" s="1"/>
  <c r="Z137"/>
  <c r="AA137" s="1"/>
  <c r="Z136"/>
  <c r="AA136" s="1"/>
  <c r="Z134"/>
  <c r="AA134" s="1"/>
  <c r="Z133"/>
  <c r="AA133" s="1"/>
  <c r="Z132"/>
  <c r="AA132" s="1"/>
  <c r="Z131"/>
  <c r="AA131" s="1"/>
  <c r="Z130"/>
  <c r="AA130" s="1"/>
  <c r="Z129"/>
  <c r="AA129" s="1"/>
  <c r="Z127"/>
  <c r="AA127" s="1"/>
  <c r="Z126"/>
  <c r="AA126" s="1"/>
  <c r="Z125"/>
  <c r="AA125" s="1"/>
  <c r="Z124"/>
  <c r="AA124" s="1"/>
  <c r="Z123"/>
  <c r="AA123" s="1"/>
  <c r="Z122"/>
  <c r="AA122" s="1"/>
  <c r="Z120"/>
  <c r="AA120" s="1"/>
  <c r="Z119"/>
  <c r="AA119" s="1"/>
  <c r="Z118"/>
  <c r="AA118" s="1"/>
  <c r="Z117"/>
  <c r="AA117" s="1"/>
  <c r="Z116"/>
  <c r="AA116" s="1"/>
  <c r="AB116" s="1"/>
  <c r="AD116" s="1"/>
  <c r="AA115"/>
  <c r="Z113"/>
  <c r="AA113" s="1"/>
  <c r="Z112"/>
  <c r="AA112" s="1"/>
  <c r="Z111"/>
  <c r="AA111" s="1"/>
  <c r="Z110"/>
  <c r="AA110" s="1"/>
  <c r="Z109"/>
  <c r="AA109" s="1"/>
  <c r="Z108"/>
  <c r="AA108" s="1"/>
  <c r="Z106"/>
  <c r="AA106" s="1"/>
  <c r="AB106" s="1"/>
  <c r="Z105"/>
  <c r="AA105" s="1"/>
  <c r="Z104"/>
  <c r="AA104" s="1"/>
  <c r="Z103"/>
  <c r="AA103" s="1"/>
  <c r="Z102"/>
  <c r="AA102" s="1"/>
  <c r="Z101"/>
  <c r="AA101" s="1"/>
  <c r="Z99"/>
  <c r="AA99" s="1"/>
  <c r="Z98"/>
  <c r="AA98" s="1"/>
  <c r="Z97"/>
  <c r="AA97" s="1"/>
  <c r="AB97" s="1"/>
  <c r="Z96"/>
  <c r="AA96" s="1"/>
  <c r="Z94"/>
  <c r="AA94" s="1"/>
  <c r="Z92"/>
  <c r="AA92" s="1"/>
  <c r="Z91"/>
  <c r="AA91" s="1"/>
  <c r="Z90"/>
  <c r="AA90" s="1"/>
  <c r="Z89"/>
  <c r="AA89" s="1"/>
  <c r="Z88"/>
  <c r="AA88" s="1"/>
  <c r="Z87"/>
  <c r="AA87" s="1"/>
  <c r="Z85"/>
  <c r="AA85" s="1"/>
  <c r="Z84"/>
  <c r="AA84" s="1"/>
  <c r="Z83"/>
  <c r="AA83" s="1"/>
  <c r="Z82"/>
  <c r="AA82" s="1"/>
  <c r="Z81"/>
  <c r="AA81" s="1"/>
  <c r="Z80"/>
  <c r="AA80" s="1"/>
  <c r="Z78"/>
  <c r="AA78" s="1"/>
  <c r="AA77"/>
  <c r="Z76"/>
  <c r="AA76" s="1"/>
  <c r="Z75"/>
  <c r="AA75" s="1"/>
  <c r="Z74"/>
  <c r="AA74" s="1"/>
  <c r="Z73"/>
  <c r="AA73" s="1"/>
  <c r="Z71"/>
  <c r="AA71" s="1"/>
  <c r="Z70"/>
  <c r="AA70" s="1"/>
  <c r="Z69"/>
  <c r="AA69" s="1"/>
  <c r="Z68"/>
  <c r="AA68" s="1"/>
  <c r="Z67"/>
  <c r="AA67" s="1"/>
  <c r="Z66"/>
  <c r="AA66" s="1"/>
  <c r="Z64"/>
  <c r="AA64" s="1"/>
  <c r="Z63"/>
  <c r="AA63" s="1"/>
  <c r="Z62"/>
  <c r="AA62" s="1"/>
  <c r="Z61"/>
  <c r="AA61" s="1"/>
  <c r="Z60"/>
  <c r="AA60" s="1"/>
  <c r="Z59"/>
  <c r="AA59" s="1"/>
  <c r="Z57"/>
  <c r="AA57" s="1"/>
  <c r="Z56"/>
  <c r="AA56" s="1"/>
  <c r="Z55"/>
  <c r="AA55" s="1"/>
  <c r="Z54"/>
  <c r="AA54" s="1"/>
  <c r="AA53"/>
  <c r="Z52"/>
  <c r="AA52" s="1"/>
  <c r="Z50"/>
  <c r="AA50" s="1"/>
  <c r="Z49"/>
  <c r="AA49" s="1"/>
  <c r="Z48"/>
  <c r="AA48" s="1"/>
  <c r="AB48" s="1"/>
  <c r="Z47"/>
  <c r="AA47" s="1"/>
  <c r="Z46"/>
  <c r="AA46" s="1"/>
  <c r="Z45"/>
  <c r="AA45" s="1"/>
  <c r="Z43"/>
  <c r="AA43" s="1"/>
  <c r="Z42"/>
  <c r="AA42" s="1"/>
  <c r="Z41"/>
  <c r="AA41" s="1"/>
  <c r="Z40"/>
  <c r="AA40" s="1"/>
  <c r="Z39"/>
  <c r="AA39" s="1"/>
  <c r="Z38"/>
  <c r="AA38" s="1"/>
  <c r="Z36"/>
  <c r="AA36" s="1"/>
  <c r="Z35"/>
  <c r="AA35" s="1"/>
  <c r="Z34"/>
  <c r="AA34" s="1"/>
  <c r="Z33"/>
  <c r="AA33" s="1"/>
  <c r="Z32"/>
  <c r="AA32" s="1"/>
  <c r="Z31"/>
  <c r="AA31" s="1"/>
  <c r="Z29"/>
  <c r="AA29" s="1"/>
  <c r="Z28"/>
  <c r="AA28" s="1"/>
  <c r="Z27"/>
  <c r="AA27" s="1"/>
  <c r="Z26"/>
  <c r="AA26" s="1"/>
  <c r="Z25"/>
  <c r="AA25" s="1"/>
  <c r="Z24"/>
  <c r="AA24" s="1"/>
  <c r="Z22"/>
  <c r="AA22" s="1"/>
  <c r="Z21"/>
  <c r="AA21" s="1"/>
  <c r="Z20"/>
  <c r="AA20" s="1"/>
  <c r="Z19"/>
  <c r="AA19" s="1"/>
  <c r="Z18"/>
  <c r="AA18" s="1"/>
  <c r="Z17"/>
  <c r="AA17" s="1"/>
  <c r="Z15"/>
  <c r="AA15" s="1"/>
  <c r="Z14"/>
  <c r="AA14" s="1"/>
  <c r="Z13"/>
  <c r="AA13" s="1"/>
  <c r="Z12"/>
  <c r="AA12" s="1"/>
  <c r="Z11"/>
  <c r="AA11" s="1"/>
  <c r="Z10"/>
  <c r="AA10" s="1"/>
  <c r="AA8"/>
  <c r="Z7"/>
  <c r="AA7" s="1"/>
  <c r="Z6"/>
  <c r="AA6" s="1"/>
  <c r="Z5"/>
  <c r="AA5" s="1"/>
  <c r="AA4"/>
  <c r="Z3"/>
  <c r="AA3" s="1"/>
  <c r="AA2" l="1"/>
  <c r="AB5"/>
  <c r="AB14"/>
  <c r="AD14" s="1"/>
  <c r="AB24"/>
  <c r="AB38"/>
  <c r="AB52"/>
  <c r="AB66"/>
  <c r="AD66" s="1"/>
  <c r="AB75"/>
  <c r="AB94"/>
  <c r="AB117"/>
  <c r="AB126"/>
  <c r="AD126" s="1"/>
  <c r="AB140"/>
  <c r="AB91"/>
  <c r="AB31"/>
  <c r="AB21"/>
  <c r="AB8"/>
  <c r="AB32"/>
  <c r="AB55"/>
  <c r="AB60"/>
  <c r="AB64"/>
  <c r="AB69"/>
  <c r="AB78"/>
  <c r="AB88"/>
  <c r="AB120"/>
  <c r="AB130"/>
  <c r="AB134"/>
  <c r="AB148"/>
  <c r="AB7"/>
  <c r="AB12"/>
  <c r="AB17"/>
  <c r="AB35"/>
  <c r="AB40"/>
  <c r="AB45"/>
  <c r="AB49"/>
  <c r="AB59"/>
  <c r="AB63"/>
  <c r="AB68"/>
  <c r="AB73"/>
  <c r="AB77"/>
  <c r="AB82"/>
  <c r="AB96"/>
  <c r="AB105"/>
  <c r="AB6"/>
  <c r="AB15"/>
  <c r="AB20"/>
  <c r="AB25"/>
  <c r="AB29"/>
  <c r="AB39"/>
  <c r="AB43"/>
  <c r="AB53"/>
  <c r="AB76"/>
  <c r="AB81"/>
  <c r="AB85"/>
  <c r="AB90"/>
  <c r="AB104"/>
  <c r="AB109"/>
  <c r="AD109" s="1"/>
  <c r="AB118"/>
  <c r="AB132"/>
  <c r="AB137"/>
  <c r="AB141"/>
  <c r="AB146"/>
  <c r="AB19"/>
  <c r="AB33"/>
  <c r="AB42"/>
  <c r="AB56"/>
  <c r="AB70"/>
  <c r="AB80"/>
  <c r="AB89"/>
  <c r="AB103"/>
  <c r="AB122"/>
  <c r="AB136"/>
  <c r="AB13"/>
  <c r="AB74"/>
  <c r="AB92"/>
  <c r="AB102"/>
  <c r="AD102" s="1"/>
  <c r="AB125"/>
  <c r="AB144"/>
  <c r="AB10"/>
  <c r="AB28"/>
  <c r="AB47"/>
  <c r="AB61"/>
  <c r="AB84"/>
  <c r="AB98"/>
  <c r="AB131"/>
  <c r="AB145"/>
  <c r="AB101"/>
  <c r="AB67"/>
  <c r="AB147"/>
  <c r="AB57"/>
  <c r="AB124"/>
  <c r="AB129"/>
  <c r="AB133"/>
  <c r="AB138"/>
  <c r="AB123"/>
  <c r="AD123" s="1"/>
  <c r="AB139"/>
  <c r="AB127"/>
  <c r="AB115"/>
  <c r="AB83"/>
  <c r="AB71"/>
  <c r="AB36"/>
  <c r="AB4"/>
  <c r="AB119"/>
  <c r="AB95"/>
  <c r="AD95" s="1"/>
  <c r="AB27"/>
  <c r="AB11"/>
  <c r="AB143"/>
  <c r="AB99"/>
  <c r="AB87"/>
  <c r="AB41"/>
  <c r="AB26"/>
  <c r="AB54"/>
  <c r="AB34"/>
  <c r="AB62"/>
  <c r="AB3"/>
  <c r="AB18"/>
  <c r="AB22"/>
  <c r="AB46"/>
  <c r="AB50"/>
  <c r="AD22" l="1"/>
  <c r="AC22"/>
  <c r="AD34"/>
  <c r="AC34"/>
  <c r="AD87"/>
  <c r="AC87"/>
  <c r="AC95"/>
  <c r="AC4"/>
  <c r="AD115"/>
  <c r="AC115"/>
  <c r="AD129"/>
  <c r="AC129"/>
  <c r="AD57"/>
  <c r="AC57"/>
  <c r="AD46"/>
  <c r="AC46"/>
  <c r="AD62"/>
  <c r="AC62"/>
  <c r="AD41"/>
  <c r="AC41"/>
  <c r="AD27"/>
  <c r="AC27"/>
  <c r="AD83"/>
  <c r="AC83"/>
  <c r="AC123"/>
  <c r="AD133"/>
  <c r="AC133"/>
  <c r="AD50"/>
  <c r="AC50"/>
  <c r="AD3"/>
  <c r="AC3"/>
  <c r="AD26"/>
  <c r="AC26"/>
  <c r="AD143"/>
  <c r="AC143"/>
  <c r="AD11"/>
  <c r="AC11"/>
  <c r="AD71"/>
  <c r="AC71"/>
  <c r="AD139"/>
  <c r="AC139"/>
  <c r="AD138"/>
  <c r="AC138"/>
  <c r="AD18"/>
  <c r="AC18"/>
  <c r="AD54"/>
  <c r="AC54"/>
  <c r="AD99"/>
  <c r="AC99"/>
  <c r="AD119"/>
  <c r="AC119"/>
  <c r="AD36"/>
  <c r="AC36"/>
  <c r="AD127"/>
  <c r="AC127"/>
  <c r="AD124"/>
  <c r="AC124"/>
  <c r="AD147"/>
  <c r="AC147"/>
  <c r="AD101"/>
  <c r="AC101"/>
  <c r="AD131"/>
  <c r="AC131"/>
  <c r="AD47"/>
  <c r="AC47"/>
  <c r="AC102"/>
  <c r="AD103"/>
  <c r="AC103"/>
  <c r="AD56"/>
  <c r="AC56"/>
  <c r="AD146"/>
  <c r="AC146"/>
  <c r="AD118"/>
  <c r="AC118"/>
  <c r="AD85"/>
  <c r="AC85"/>
  <c r="AD48"/>
  <c r="AC48"/>
  <c r="AD25"/>
  <c r="AC25"/>
  <c r="AD105"/>
  <c r="AC105"/>
  <c r="AD73"/>
  <c r="AC73"/>
  <c r="AD49"/>
  <c r="AC49"/>
  <c r="AD17"/>
  <c r="AC17"/>
  <c r="AD134"/>
  <c r="AC134"/>
  <c r="AD97"/>
  <c r="AC97"/>
  <c r="AD64"/>
  <c r="AC64"/>
  <c r="AD8"/>
  <c r="AC8"/>
  <c r="AD117"/>
  <c r="AC117"/>
  <c r="AD52"/>
  <c r="AC52"/>
  <c r="AD5"/>
  <c r="AC5"/>
  <c r="AD67"/>
  <c r="AC67"/>
  <c r="AD145"/>
  <c r="AC145"/>
  <c r="AD61"/>
  <c r="AC61"/>
  <c r="AC116"/>
  <c r="AD13"/>
  <c r="AC13"/>
  <c r="AD122"/>
  <c r="AC122"/>
  <c r="AD70"/>
  <c r="AC70"/>
  <c r="AD19"/>
  <c r="AC19"/>
  <c r="AD132"/>
  <c r="AC132"/>
  <c r="AD90"/>
  <c r="AC90"/>
  <c r="AD53"/>
  <c r="AC53"/>
  <c r="AD29"/>
  <c r="AC29"/>
  <c r="AD6"/>
  <c r="AC6"/>
  <c r="AD77"/>
  <c r="AC77"/>
  <c r="AD59"/>
  <c r="AC59"/>
  <c r="AD35"/>
  <c r="AC35"/>
  <c r="AD148"/>
  <c r="AC148"/>
  <c r="AD106"/>
  <c r="AC106"/>
  <c r="AD69"/>
  <c r="AC69"/>
  <c r="AD32"/>
  <c r="AC32"/>
  <c r="AD91"/>
  <c r="AC91"/>
  <c r="AD84"/>
  <c r="AC84"/>
  <c r="AD10"/>
  <c r="AC10"/>
  <c r="AD125"/>
  <c r="AC125"/>
  <c r="AD74"/>
  <c r="AC74"/>
  <c r="AD136"/>
  <c r="AC136"/>
  <c r="AD80"/>
  <c r="AC80"/>
  <c r="AD33"/>
  <c r="AC33"/>
  <c r="AD137"/>
  <c r="AC137"/>
  <c r="AD104"/>
  <c r="AC104"/>
  <c r="AD76"/>
  <c r="AC76"/>
  <c r="AD39"/>
  <c r="AC39"/>
  <c r="AD15"/>
  <c r="AC15"/>
  <c r="AD82"/>
  <c r="AC82"/>
  <c r="AD63"/>
  <c r="AC63"/>
  <c r="AD40"/>
  <c r="AC40"/>
  <c r="AD7"/>
  <c r="AC7"/>
  <c r="AD120"/>
  <c r="AC120"/>
  <c r="AD78"/>
  <c r="AC78"/>
  <c r="AD55"/>
  <c r="AC55"/>
  <c r="AD31"/>
  <c r="AC31"/>
  <c r="AD140"/>
  <c r="AC140"/>
  <c r="AD75"/>
  <c r="AC75"/>
  <c r="AD24"/>
  <c r="AC24"/>
  <c r="AD98"/>
  <c r="AC98"/>
  <c r="AD28"/>
  <c r="AC28"/>
  <c r="AD144"/>
  <c r="AC144"/>
  <c r="AD92"/>
  <c r="AC92"/>
  <c r="AD89"/>
  <c r="AC89"/>
  <c r="AD42"/>
  <c r="AC42"/>
  <c r="AD141"/>
  <c r="AC141"/>
  <c r="AC109"/>
  <c r="AD81"/>
  <c r="AC81"/>
  <c r="AD43"/>
  <c r="AC43"/>
  <c r="AD20"/>
  <c r="AC20"/>
  <c r="AD96"/>
  <c r="AC96"/>
  <c r="AD68"/>
  <c r="AC68"/>
  <c r="AD45"/>
  <c r="AC45"/>
  <c r="AD12"/>
  <c r="AC12"/>
  <c r="AD130"/>
  <c r="AC130"/>
  <c r="AD88"/>
  <c r="AC88"/>
  <c r="AD60"/>
  <c r="AC60"/>
  <c r="AD21"/>
  <c r="AC21"/>
  <c r="AD94"/>
  <c r="AC94"/>
  <c r="AD38"/>
  <c r="AC38"/>
  <c r="AC66"/>
  <c r="AC126"/>
  <c r="AC14"/>
  <c r="AD4"/>
  <c r="O4" l="1"/>
  <c r="R4" s="1"/>
  <c r="O5"/>
  <c r="O6"/>
  <c r="O7"/>
  <c r="O8"/>
  <c r="O9"/>
  <c r="O10"/>
  <c r="O11"/>
  <c r="O12"/>
  <c r="O13"/>
  <c r="R13" s="1"/>
  <c r="O14"/>
  <c r="R14" s="1"/>
  <c r="O15"/>
  <c r="R15" s="1"/>
  <c r="O16"/>
  <c r="R16" s="1"/>
  <c r="O17"/>
  <c r="R17" s="1"/>
  <c r="O18"/>
  <c r="R18" s="1"/>
  <c r="O19"/>
  <c r="O20"/>
  <c r="R20" s="1"/>
  <c r="O21"/>
  <c r="R21" s="1"/>
  <c r="O22"/>
  <c r="R22" s="1"/>
  <c r="O23"/>
  <c r="R23" s="1"/>
  <c r="O24"/>
  <c r="R24" s="1"/>
  <c r="O25"/>
  <c r="R25" s="1"/>
  <c r="O26"/>
  <c r="R26" s="1"/>
  <c r="O27"/>
  <c r="R27" s="1"/>
  <c r="O28"/>
  <c r="R28" s="1"/>
  <c r="O29"/>
  <c r="R29" s="1"/>
  <c r="O30"/>
  <c r="R30" s="1"/>
  <c r="O31"/>
  <c r="R31" s="1"/>
  <c r="O32"/>
  <c r="R32" s="1"/>
  <c r="O33"/>
  <c r="R33" s="1"/>
  <c r="O34"/>
  <c r="R34" s="1"/>
  <c r="O35"/>
  <c r="R35" s="1"/>
  <c r="O36"/>
  <c r="R36" s="1"/>
  <c r="O37"/>
  <c r="R37" s="1"/>
  <c r="O38"/>
  <c r="R38" s="1"/>
  <c r="O39"/>
  <c r="R39" s="1"/>
  <c r="O40"/>
  <c r="R40" s="1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3"/>
  <c r="R3" s="1"/>
  <c r="U149" l="1"/>
  <c r="R149"/>
  <c r="M149"/>
  <c r="U148"/>
  <c r="R148"/>
  <c r="M148"/>
  <c r="U147"/>
  <c r="R147"/>
  <c r="M147"/>
  <c r="U146"/>
  <c r="R146"/>
  <c r="M146"/>
  <c r="U145"/>
  <c r="R145"/>
  <c r="U144"/>
  <c r="R144"/>
  <c r="M144"/>
  <c r="U143"/>
  <c r="R143"/>
  <c r="U142"/>
  <c r="R142"/>
  <c r="M142"/>
  <c r="U141"/>
  <c r="R141"/>
  <c r="M141"/>
  <c r="U140"/>
  <c r="R140"/>
  <c r="M140"/>
  <c r="U139"/>
  <c r="R139"/>
  <c r="M139"/>
  <c r="U138"/>
  <c r="R138"/>
  <c r="M138"/>
  <c r="U137"/>
  <c r="R137"/>
  <c r="M137"/>
  <c r="U136"/>
  <c r="R136"/>
  <c r="M136"/>
  <c r="U135"/>
  <c r="R135"/>
  <c r="M135"/>
  <c r="U134"/>
  <c r="R134"/>
  <c r="M134"/>
  <c r="U133"/>
  <c r="R133"/>
  <c r="M133"/>
  <c r="U132"/>
  <c r="R132"/>
  <c r="M132"/>
  <c r="U131"/>
  <c r="R131"/>
  <c r="M131"/>
  <c r="U130"/>
  <c r="R130"/>
  <c r="M130"/>
  <c r="U129"/>
  <c r="R129"/>
  <c r="U128"/>
  <c r="R128"/>
  <c r="M128"/>
  <c r="U127"/>
  <c r="R127"/>
  <c r="M127"/>
  <c r="U126"/>
  <c r="R126"/>
  <c r="M126"/>
  <c r="U125"/>
  <c r="R125"/>
  <c r="M125"/>
  <c r="U124"/>
  <c r="R124"/>
  <c r="M124"/>
  <c r="U123"/>
  <c r="R123"/>
  <c r="M123"/>
  <c r="U122"/>
  <c r="R122"/>
  <c r="M122"/>
  <c r="U121"/>
  <c r="R121"/>
  <c r="M121"/>
  <c r="U120"/>
  <c r="R120"/>
  <c r="M120"/>
  <c r="U119"/>
  <c r="R119"/>
  <c r="M119"/>
  <c r="U118"/>
  <c r="R118"/>
  <c r="M118"/>
  <c r="U117"/>
  <c r="R117"/>
  <c r="M117"/>
  <c r="U116"/>
  <c r="R116"/>
  <c r="M116"/>
  <c r="U115"/>
  <c r="R115"/>
  <c r="M115"/>
  <c r="U114"/>
  <c r="R114"/>
  <c r="M114"/>
  <c r="X113"/>
  <c r="AB113" s="1"/>
  <c r="U113"/>
  <c r="R113"/>
  <c r="X112"/>
  <c r="AB112" s="1"/>
  <c r="U112"/>
  <c r="R112"/>
  <c r="U111"/>
  <c r="R111"/>
  <c r="M111"/>
  <c r="X110"/>
  <c r="AB110" s="1"/>
  <c r="U110"/>
  <c r="R110"/>
  <c r="U109"/>
  <c r="R109"/>
  <c r="M109"/>
  <c r="X108"/>
  <c r="AB108" s="1"/>
  <c r="U108"/>
  <c r="R108"/>
  <c r="U107"/>
  <c r="R107"/>
  <c r="M107"/>
  <c r="U106"/>
  <c r="R106"/>
  <c r="M106"/>
  <c r="U105"/>
  <c r="R105"/>
  <c r="M105"/>
  <c r="U104"/>
  <c r="R104"/>
  <c r="M104"/>
  <c r="U102"/>
  <c r="R102"/>
  <c r="S102" s="1"/>
  <c r="M102"/>
  <c r="U101"/>
  <c r="R101"/>
  <c r="M101"/>
  <c r="U100"/>
  <c r="R100"/>
  <c r="M100"/>
  <c r="U99"/>
  <c r="R99"/>
  <c r="M99"/>
  <c r="U98"/>
  <c r="R98"/>
  <c r="M98"/>
  <c r="U97"/>
  <c r="R97"/>
  <c r="M97"/>
  <c r="U96"/>
  <c r="R96"/>
  <c r="S96" s="1"/>
  <c r="M96"/>
  <c r="U95"/>
  <c r="R95"/>
  <c r="M95"/>
  <c r="U94"/>
  <c r="R94"/>
  <c r="M94"/>
  <c r="U93"/>
  <c r="R93"/>
  <c r="M93"/>
  <c r="U92"/>
  <c r="R92"/>
  <c r="U91"/>
  <c r="R91"/>
  <c r="U90"/>
  <c r="R90"/>
  <c r="U89"/>
  <c r="R89"/>
  <c r="U88"/>
  <c r="R88"/>
  <c r="M88"/>
  <c r="U87"/>
  <c r="R87"/>
  <c r="U86"/>
  <c r="R86"/>
  <c r="M86"/>
  <c r="U85"/>
  <c r="R85"/>
  <c r="M85"/>
  <c r="U84"/>
  <c r="R84"/>
  <c r="M84"/>
  <c r="U83"/>
  <c r="R83"/>
  <c r="M83"/>
  <c r="U82"/>
  <c r="R82"/>
  <c r="U81"/>
  <c r="R81"/>
  <c r="M81"/>
  <c r="U80"/>
  <c r="R80"/>
  <c r="M80"/>
  <c r="U79"/>
  <c r="R79"/>
  <c r="M79"/>
  <c r="U78"/>
  <c r="R78"/>
  <c r="M78"/>
  <c r="U77"/>
  <c r="R77"/>
  <c r="M77"/>
  <c r="U76"/>
  <c r="R76"/>
  <c r="M76"/>
  <c r="U75"/>
  <c r="R75"/>
  <c r="U74"/>
  <c r="R74"/>
  <c r="M74"/>
  <c r="U73"/>
  <c r="R73"/>
  <c r="M73"/>
  <c r="U72"/>
  <c r="R72"/>
  <c r="M72"/>
  <c r="U71"/>
  <c r="R71"/>
  <c r="M71"/>
  <c r="U70"/>
  <c r="R70"/>
  <c r="M70"/>
  <c r="U69"/>
  <c r="R69"/>
  <c r="M69"/>
  <c r="U68"/>
  <c r="R68"/>
  <c r="M68"/>
  <c r="U67"/>
  <c r="R67"/>
  <c r="M67"/>
  <c r="U66"/>
  <c r="R66"/>
  <c r="M66"/>
  <c r="U65"/>
  <c r="R65"/>
  <c r="M65"/>
  <c r="U64"/>
  <c r="R64"/>
  <c r="M64"/>
  <c r="U63"/>
  <c r="R63"/>
  <c r="M63"/>
  <c r="U62"/>
  <c r="R62"/>
  <c r="M62"/>
  <c r="U61"/>
  <c r="R61"/>
  <c r="M61"/>
  <c r="U60"/>
  <c r="R60"/>
  <c r="M60"/>
  <c r="U59"/>
  <c r="R59"/>
  <c r="M59"/>
  <c r="U58"/>
  <c r="R58"/>
  <c r="M58"/>
  <c r="U57"/>
  <c r="R57"/>
  <c r="M57"/>
  <c r="U56"/>
  <c r="R56"/>
  <c r="M56"/>
  <c r="U55"/>
  <c r="R55"/>
  <c r="M55"/>
  <c r="U54"/>
  <c r="R54"/>
  <c r="M54"/>
  <c r="U53"/>
  <c r="R53"/>
  <c r="M53"/>
  <c r="U52"/>
  <c r="R52"/>
  <c r="M52"/>
  <c r="U51"/>
  <c r="R51"/>
  <c r="M51"/>
  <c r="U50"/>
  <c r="R50"/>
  <c r="M50"/>
  <c r="U49"/>
  <c r="R49"/>
  <c r="M49"/>
  <c r="U48"/>
  <c r="R48"/>
  <c r="M48"/>
  <c r="U47"/>
  <c r="R47"/>
  <c r="M47"/>
  <c r="U46"/>
  <c r="R46"/>
  <c r="M46"/>
  <c r="U45"/>
  <c r="R45"/>
  <c r="M45"/>
  <c r="U44"/>
  <c r="R44"/>
  <c r="M44"/>
  <c r="U43"/>
  <c r="R43"/>
  <c r="M43"/>
  <c r="U42"/>
  <c r="R42"/>
  <c r="M42"/>
  <c r="U41"/>
  <c r="R41"/>
  <c r="M41"/>
  <c r="U40"/>
  <c r="M40"/>
  <c r="U39"/>
  <c r="M39"/>
  <c r="U38"/>
  <c r="M38"/>
  <c r="U37"/>
  <c r="M37"/>
  <c r="U36"/>
  <c r="M36"/>
  <c r="U35"/>
  <c r="M35"/>
  <c r="U34"/>
  <c r="M34"/>
  <c r="U33"/>
  <c r="M33"/>
  <c r="U32"/>
  <c r="M32"/>
  <c r="U31"/>
  <c r="M31"/>
  <c r="U30"/>
  <c r="M30"/>
  <c r="U29"/>
  <c r="M29"/>
  <c r="U28"/>
  <c r="M28"/>
  <c r="U27"/>
  <c r="M27"/>
  <c r="U26"/>
  <c r="M26"/>
  <c r="U25"/>
  <c r="M25"/>
  <c r="U24"/>
  <c r="M24"/>
  <c r="U23"/>
  <c r="M23"/>
  <c r="U22"/>
  <c r="M22"/>
  <c r="U21"/>
  <c r="M21"/>
  <c r="U20"/>
  <c r="M20"/>
  <c r="U18"/>
  <c r="M18"/>
  <c r="U17"/>
  <c r="U16"/>
  <c r="M16"/>
  <c r="U15"/>
  <c r="M15"/>
  <c r="U14"/>
  <c r="M14"/>
  <c r="U13"/>
  <c r="M13"/>
  <c r="U11"/>
  <c r="R11"/>
  <c r="M11"/>
  <c r="U10"/>
  <c r="R10"/>
  <c r="U9"/>
  <c r="R9"/>
  <c r="M9"/>
  <c r="U8"/>
  <c r="R8"/>
  <c r="M8"/>
  <c r="U7"/>
  <c r="R7"/>
  <c r="M7"/>
  <c r="U6"/>
  <c r="R6"/>
  <c r="M6"/>
  <c r="U5"/>
  <c r="R5"/>
  <c r="M5"/>
  <c r="U4"/>
  <c r="AD110" l="1"/>
  <c r="AC110"/>
  <c r="AD108"/>
  <c r="AC108"/>
  <c r="AD112"/>
  <c r="AC112"/>
  <c r="AD113"/>
  <c r="AC113"/>
  <c r="S74"/>
  <c r="S94"/>
  <c r="S61"/>
  <c r="S64"/>
  <c r="S70"/>
  <c r="S83"/>
  <c r="S59"/>
  <c r="S81"/>
  <c r="S42"/>
  <c r="S44"/>
  <c r="S52"/>
  <c r="S85"/>
  <c r="S98"/>
  <c r="S113"/>
  <c r="S115"/>
  <c r="S117"/>
  <c r="S121"/>
  <c r="S124"/>
  <c r="S126"/>
  <c r="S133"/>
  <c r="S136"/>
  <c r="S138"/>
  <c r="S5"/>
  <c r="S11"/>
  <c r="S19"/>
  <c r="S21"/>
  <c r="S29"/>
  <c r="S33"/>
  <c r="S36"/>
  <c r="S40"/>
  <c r="S46"/>
  <c r="S51"/>
  <c r="S54"/>
  <c r="S56"/>
  <c r="S58"/>
  <c r="S62"/>
  <c r="S66"/>
  <c r="S68"/>
  <c r="S71"/>
  <c r="S76"/>
  <c r="S78"/>
  <c r="S91"/>
  <c r="S93"/>
  <c r="S105"/>
  <c r="S107"/>
  <c r="S108"/>
  <c r="S110"/>
  <c r="S114"/>
  <c r="S130"/>
  <c r="S135"/>
  <c r="S140"/>
  <c r="S142"/>
  <c r="S143"/>
  <c r="S145"/>
  <c r="S7"/>
  <c r="S23"/>
  <c r="S25"/>
  <c r="S28"/>
  <c r="S35"/>
  <c r="S119"/>
  <c r="S128"/>
  <c r="S147"/>
  <c r="S8"/>
  <c r="S14"/>
  <c r="S16"/>
  <c r="S17"/>
  <c r="S26"/>
  <c r="S31"/>
  <c r="S34"/>
  <c r="S38"/>
  <c r="S41"/>
  <c r="S43"/>
  <c r="S49"/>
  <c r="S60"/>
  <c r="S65"/>
  <c r="S69"/>
  <c r="S73"/>
  <c r="S80"/>
  <c r="S84"/>
  <c r="S86"/>
  <c r="S87"/>
  <c r="S89"/>
  <c r="S95"/>
  <c r="S97"/>
  <c r="S99"/>
  <c r="S104"/>
  <c r="S109"/>
  <c r="S111"/>
  <c r="S112"/>
  <c r="S116"/>
  <c r="S118"/>
  <c r="S120"/>
  <c r="S123"/>
  <c r="S125"/>
  <c r="S127"/>
  <c r="S132"/>
  <c r="S137"/>
  <c r="S144"/>
  <c r="S146"/>
  <c r="S148"/>
  <c r="S13"/>
  <c r="S15"/>
  <c r="S48"/>
  <c r="S100"/>
  <c r="S129"/>
  <c r="S149"/>
  <c r="S6"/>
  <c r="S9"/>
  <c r="S10"/>
  <c r="S12"/>
  <c r="S18"/>
  <c r="S20"/>
  <c r="S22"/>
  <c r="S24"/>
  <c r="S27"/>
  <c r="S30"/>
  <c r="S32"/>
  <c r="S37"/>
  <c r="S39"/>
  <c r="S45"/>
  <c r="S47"/>
  <c r="S50"/>
  <c r="S53"/>
  <c r="S55"/>
  <c r="S57"/>
  <c r="S63"/>
  <c r="S67"/>
  <c r="S72"/>
  <c r="S75"/>
  <c r="S77"/>
  <c r="S79"/>
  <c r="S82"/>
  <c r="S88"/>
  <c r="S90"/>
  <c r="S92"/>
  <c r="S101"/>
  <c r="S103"/>
  <c r="S106"/>
  <c r="S122"/>
  <c r="S131"/>
  <c r="S134"/>
  <c r="S139"/>
  <c r="S141"/>
  <c r="X111"/>
  <c r="S4"/>
  <c r="M4"/>
  <c r="AB111" l="1"/>
  <c r="AB2" s="1"/>
  <c r="S3"/>
  <c r="AD111" l="1"/>
  <c r="AC111"/>
  <c r="AC2" s="1"/>
  <c r="AD2" l="1"/>
</calcChain>
</file>

<file path=xl/comments1.xml><?xml version="1.0" encoding="utf-8"?>
<comments xmlns="http://schemas.openxmlformats.org/spreadsheetml/2006/main">
  <authors>
    <author>Lara Jovignot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Nombre de docs instant T de l'année n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(dans les 365 jours)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 sur 1 an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(début année n à instant T)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dans l'année n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 dans l'année n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année n-1</t>
        </r>
      </text>
    </comment>
    <comment ref="Z77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modification artificielle</t>
        </r>
      </text>
    </comment>
    <comment ref="Z95" authorId="0">
      <text>
        <r>
          <rPr>
            <b/>
            <sz val="9"/>
            <color indexed="81"/>
            <rFont val="Tahoma"/>
            <family val="2"/>
          </rPr>
          <t>Lara Jovignot:</t>
        </r>
        <r>
          <rPr>
            <sz val="9"/>
            <color indexed="81"/>
            <rFont val="Tahoma"/>
            <family val="2"/>
          </rPr>
          <t xml:space="preserve">
variation modifiée artificiellement</t>
        </r>
      </text>
    </comment>
  </commentList>
</comments>
</file>

<file path=xl/sharedStrings.xml><?xml version="1.0" encoding="utf-8"?>
<sst xmlns="http://schemas.openxmlformats.org/spreadsheetml/2006/main" count="1579" uniqueCount="190">
  <si>
    <t>Facteur de représentativité</t>
  </si>
  <si>
    <t>EB</t>
  </si>
  <si>
    <t>MT</t>
  </si>
  <si>
    <t>SZ</t>
  </si>
  <si>
    <t>Total général</t>
  </si>
  <si>
    <t>Site</t>
  </si>
  <si>
    <t>Bandes dessinées</t>
  </si>
  <si>
    <t>Adultes</t>
  </si>
  <si>
    <t>Livres audio</t>
  </si>
  <si>
    <t>Documentaires</t>
  </si>
  <si>
    <t>Fiction</t>
  </si>
  <si>
    <t>Pourcentage de prêts sur le total</t>
  </si>
  <si>
    <t>Groupement</t>
  </si>
  <si>
    <t>Étiquettes de lignes</t>
  </si>
  <si>
    <t>(vide)</t>
  </si>
  <si>
    <t>CH</t>
  </si>
  <si>
    <t>Acquéreurs</t>
  </si>
  <si>
    <t>ab</t>
  </si>
  <si>
    <t>ae300</t>
  </si>
  <si>
    <t>ae650</t>
  </si>
  <si>
    <t>ao398</t>
  </si>
  <si>
    <t>aobp</t>
  </si>
  <si>
    <t>aols</t>
  </si>
  <si>
    <t>ar</t>
  </si>
  <si>
    <t>bjr</t>
  </si>
  <si>
    <t>cp</t>
  </si>
  <si>
    <t>ev</t>
  </si>
  <si>
    <t>ic</t>
  </si>
  <si>
    <t>ifd</t>
  </si>
  <si>
    <t>ifr</t>
  </si>
  <si>
    <t>ifz</t>
  </si>
  <si>
    <t>iso</t>
  </si>
  <si>
    <t>jrti</t>
  </si>
  <si>
    <t>jrtsf</t>
  </si>
  <si>
    <t>lb640</t>
  </si>
  <si>
    <t>lb745</t>
  </si>
  <si>
    <t>lgd</t>
  </si>
  <si>
    <t>mb800</t>
  </si>
  <si>
    <t>mbj</t>
  </si>
  <si>
    <t>mjpd</t>
  </si>
  <si>
    <t>mjpr</t>
  </si>
  <si>
    <t>mv</t>
  </si>
  <si>
    <t>op</t>
  </si>
  <si>
    <t>pe</t>
  </si>
  <si>
    <t>piscine</t>
  </si>
  <si>
    <t>sbu</t>
  </si>
  <si>
    <t>sc</t>
  </si>
  <si>
    <t>scp</t>
  </si>
  <si>
    <t>suite</t>
  </si>
  <si>
    <t>yb9</t>
  </si>
  <si>
    <t>ybdvj</t>
  </si>
  <si>
    <t>yblej</t>
  </si>
  <si>
    <t>CY</t>
  </si>
  <si>
    <t>un peu surdimensionnée</t>
  </si>
  <si>
    <t>très surdimensionnée</t>
  </si>
  <si>
    <t>un peu insuffisante</t>
  </si>
  <si>
    <t>satisfaisante</t>
  </si>
  <si>
    <t>surdimensionnée</t>
  </si>
  <si>
    <t>insuffisante</t>
  </si>
  <si>
    <t>BUS</t>
  </si>
  <si>
    <t>AARTS01</t>
  </si>
  <si>
    <t xml:space="preserve">Arts généralités </t>
  </si>
  <si>
    <t xml:space="preserve">7(03)-709.92
</t>
  </si>
  <si>
    <t>SBU</t>
  </si>
  <si>
    <t>Arts (700)</t>
  </si>
  <si>
    <t>AARTS02</t>
  </si>
  <si>
    <t>Architecture ; aménagement du territoire</t>
  </si>
  <si>
    <t>711-726</t>
  </si>
  <si>
    <t>AARTS03</t>
  </si>
  <si>
    <t>AARTS04</t>
  </si>
  <si>
    <t>AARTS05</t>
  </si>
  <si>
    <t>AARTS06</t>
  </si>
  <si>
    <t>AARTS07</t>
  </si>
  <si>
    <t>Sculpture ; arts du métal</t>
  </si>
  <si>
    <t>730-739.92</t>
  </si>
  <si>
    <t xml:space="preserve">Dessin ; calligraphie </t>
  </si>
  <si>
    <t>741-745</t>
  </si>
  <si>
    <t>AARTS08</t>
  </si>
  <si>
    <t>AARTS09</t>
  </si>
  <si>
    <t>Bricolage ; couture ; mode</t>
  </si>
  <si>
    <t>745.5-746.92</t>
  </si>
  <si>
    <t>Aménagement intérieur</t>
  </si>
  <si>
    <t>747-749</t>
  </si>
  <si>
    <t>Peinture ; graphisme</t>
  </si>
  <si>
    <t>750-760.92</t>
  </si>
  <si>
    <t>Photographie ; cinéma</t>
  </si>
  <si>
    <t>770-779</t>
  </si>
  <si>
    <t>Musique ; danse</t>
  </si>
  <si>
    <t>780.9-793.3</t>
  </si>
  <si>
    <t>AARTS10</t>
  </si>
  <si>
    <t>Sports ; jeux</t>
  </si>
  <si>
    <t>793.7-799.4</t>
  </si>
  <si>
    <t>MV</t>
  </si>
  <si>
    <t>AAUDI01</t>
  </si>
  <si>
    <t>Livres audio en français (roman)</t>
  </si>
  <si>
    <t>Préfixe de cote LS + R</t>
  </si>
  <si>
    <t>LGD</t>
  </si>
  <si>
    <t>AAUDI02</t>
  </si>
  <si>
    <t>Livres audio en français (documentaire)</t>
  </si>
  <si>
    <t>Préfixe de cote LS + CDU</t>
  </si>
  <si>
    <t>AAUDI03</t>
  </si>
  <si>
    <t>Livres audio en langues étrangères</t>
  </si>
  <si>
    <t>Préfixe de cote LS + R2-R3</t>
  </si>
  <si>
    <t>ABADE01</t>
  </si>
  <si>
    <t>Bandes dessinées occidentales</t>
  </si>
  <si>
    <t>ERY</t>
  </si>
  <si>
    <t>ABADE02</t>
  </si>
  <si>
    <t>Bandes dessinées asiatiques</t>
  </si>
  <si>
    <t>ABADE03</t>
  </si>
  <si>
    <t>Documentaires sur la BD</t>
  </si>
  <si>
    <t>Préfixe de cote BD</t>
  </si>
  <si>
    <t>ADVDB01</t>
  </si>
  <si>
    <t xml:space="preserve">Films de fiction </t>
  </si>
  <si>
    <t>FILMFICT en 992</t>
  </si>
  <si>
    <t>DEP</t>
  </si>
  <si>
    <t>DVD/Blu-ray</t>
  </si>
  <si>
    <t>ADVDB02</t>
  </si>
  <si>
    <t xml:space="preserve">Films d'animation </t>
  </si>
  <si>
    <t>FILMANI en 992</t>
  </si>
  <si>
    <t>ADVDB03</t>
  </si>
  <si>
    <t>Films documentaires</t>
  </si>
  <si>
    <t>FILMDOC en 992</t>
  </si>
  <si>
    <t>ADVDB04</t>
  </si>
  <si>
    <t>Séries TV</t>
  </si>
  <si>
    <t>SERIETV ; SERIETVANIM en 992</t>
  </si>
  <si>
    <t>ADVDB05</t>
  </si>
  <si>
    <t>Spectacles, émissions et documentaires télévisuels</t>
  </si>
  <si>
    <t>EMITV ; SPECTA en 992</t>
  </si>
  <si>
    <t>Public (A/J)</t>
  </si>
  <si>
    <t>Catégorie statistique - Code</t>
  </si>
  <si>
    <t>Catégorie statistique - Intitulé</t>
  </si>
  <si>
    <t>Catégorie statistique - Contenu</t>
  </si>
  <si>
    <t>Acquéreur</t>
  </si>
  <si>
    <t>Domaines</t>
  </si>
  <si>
    <t xml:space="preserve">Taux de rotation avec prolongation moyenne de 20% </t>
  </si>
  <si>
    <t>Âge</t>
  </si>
  <si>
    <t>TOTAL</t>
  </si>
  <si>
    <t>très insuffisante</t>
  </si>
  <si>
    <t>Valeurs</t>
  </si>
  <si>
    <t xml:space="preserve">Ancienneté moyenne </t>
  </si>
  <si>
    <t>Point d'attention</t>
  </si>
  <si>
    <t>Prix moyen 2018</t>
  </si>
  <si>
    <t>ery mangas</t>
  </si>
  <si>
    <t>ery BD occ adu</t>
  </si>
  <si>
    <t>ery BD occ jeu</t>
  </si>
  <si>
    <t>Variation de volume souhaitée</t>
  </si>
  <si>
    <t xml:space="preserve">Volumétrie cible </t>
  </si>
  <si>
    <t>Nombre de documents à acheter</t>
  </si>
  <si>
    <t>Nombre de documents à désherber</t>
  </si>
  <si>
    <t>Budget estimé</t>
  </si>
  <si>
    <t>dep films</t>
  </si>
  <si>
    <t>dep séries</t>
  </si>
  <si>
    <t>Nombre de prêts (projection année complète)</t>
  </si>
  <si>
    <t>Taux de rotation (projeté sur l'année)</t>
  </si>
  <si>
    <t xml:space="preserve">Nombre d'exemplaires prêtés </t>
  </si>
  <si>
    <t>Tx de fonds actif</t>
  </si>
  <si>
    <t xml:space="preserve">Prix moyen </t>
  </si>
  <si>
    <t>Nombre de docs au 22.10.19</t>
  </si>
  <si>
    <t xml:space="preserve"> Nombre de docs (en %)</t>
  </si>
  <si>
    <t>Nouveaux docs 365 J</t>
  </si>
  <si>
    <t>Nombre de prêts 2019 (projection)</t>
  </si>
  <si>
    <t>Nombre de prêts projeté (en %)</t>
  </si>
  <si>
    <t>Taux de rotation 2019 calculé</t>
  </si>
  <si>
    <t>Taux de renouvellement 2019 calculé</t>
  </si>
  <si>
    <t>A acheter 2020</t>
  </si>
  <si>
    <t>A désherber 2020</t>
  </si>
  <si>
    <t>Tx de renouvellement 2020</t>
  </si>
  <si>
    <t>Volumétrie cible</t>
  </si>
  <si>
    <t>Budget 2020</t>
  </si>
  <si>
    <t xml:space="preserve"> Budget estimé (en %)</t>
  </si>
  <si>
    <t>Ne contient pas:  Biblio Professionnelle, périodiques, livres bibliomedias,  réserve, ressources numériques,  les objets</t>
  </si>
  <si>
    <t>Effort particulier pour 2020</t>
  </si>
  <si>
    <t>Discussion volumétrie VS taux de renouvellement? Evaluation de l'usure</t>
  </si>
  <si>
    <t xml:space="preserve">Suppression de cette collection - problème de format (pas de MP3), emplacement, demande. </t>
  </si>
  <si>
    <t>Catégorie-stat artificiel docs jeunesse</t>
  </si>
  <si>
    <t>Moins d'achats et plus de valorisation (une étagère pour sélections thématiques). Désherba</t>
  </si>
  <si>
    <t>Passage en réserve (50% de la collection de CH). Place pour sélections thématiques</t>
  </si>
  <si>
    <t xml:space="preserve">Analyse de la réserve nécessaire. Utilisation d'un cinquième bac? Nécessite nouveau meuble pour FMR. &gt; réponse de DEP : achat d'un petit meuble pour les émissions TV. </t>
  </si>
  <si>
    <t>à discuter</t>
  </si>
  <si>
    <t>plus petit mais plus frais avec nouvelles tendances</t>
  </si>
  <si>
    <t>Petite collection mais souvent rafraichie</t>
  </si>
  <si>
    <t>Place disponible?</t>
  </si>
  <si>
    <t>Nombre de prêts depuis le début d'année 2019</t>
  </si>
  <si>
    <t>Taux de renouvellement souhaité pour 2020</t>
  </si>
  <si>
    <t>Volumétrie estimée</t>
  </si>
  <si>
    <t>Nombre de docs</t>
  </si>
  <si>
    <t>Taux de renouvellement</t>
  </si>
  <si>
    <t>Nouveaux docs</t>
  </si>
  <si>
    <t>Effort particulier pour 2020 pour graphisme</t>
  </si>
  <si>
    <t>supprimer les emissions et spectacles. A voir avec DEP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</si>
</sst>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&quot;fr.&quot;\ 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91">
    <xf numFmtId="0" fontId="0" fillId="0" borderId="0" xfId="0"/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49" fontId="0" fillId="0" borderId="0" xfId="0" applyNumberFormat="1" applyAlignment="1">
      <alignment wrapText="1"/>
    </xf>
    <xf numFmtId="9" fontId="0" fillId="0" borderId="0" xfId="2" applyFont="1"/>
    <xf numFmtId="164" fontId="0" fillId="0" borderId="0" xfId="2" applyNumberFormat="1" applyFont="1"/>
    <xf numFmtId="49" fontId="4" fillId="5" borderId="1" xfId="5" applyNumberFormat="1"/>
    <xf numFmtId="166" fontId="0" fillId="0" borderId="0" xfId="0" applyNumberFormat="1"/>
    <xf numFmtId="49" fontId="4" fillId="5" borderId="1" xfId="5" applyNumberFormat="1" applyBorder="1" applyAlignment="1">
      <alignment wrapText="1"/>
    </xf>
    <xf numFmtId="49" fontId="4" fillId="5" borderId="1" xfId="5" applyNumberFormat="1" applyBorder="1" applyAlignment="1">
      <alignment horizontal="center" vertical="center" wrapText="1"/>
    </xf>
    <xf numFmtId="165" fontId="4" fillId="5" borderId="1" xfId="5" applyNumberFormat="1" applyBorder="1" applyAlignment="1">
      <alignment horizontal="center" vertical="center" wrapText="1"/>
    </xf>
    <xf numFmtId="166" fontId="4" fillId="5" borderId="1" xfId="5" applyNumberFormat="1" applyBorder="1"/>
    <xf numFmtId="49" fontId="4" fillId="5" borderId="1" xfId="5" applyNumberFormat="1" applyBorder="1" applyAlignment="1">
      <alignment horizontal="center" vertical="center"/>
    </xf>
    <xf numFmtId="0" fontId="4" fillId="5" borderId="1" xfId="5"/>
    <xf numFmtId="165" fontId="4" fillId="5" borderId="1" xfId="5" applyNumberFormat="1"/>
    <xf numFmtId="9" fontId="4" fillId="5" borderId="1" xfId="5" applyNumberFormat="1"/>
    <xf numFmtId="2" fontId="4" fillId="5" borderId="1" xfId="5" applyNumberFormat="1"/>
    <xf numFmtId="1" fontId="0" fillId="0" borderId="0" xfId="0" applyNumberFormat="1" applyFont="1"/>
    <xf numFmtId="1" fontId="0" fillId="0" borderId="0" xfId="0" applyNumberFormat="1" applyFont="1" applyBorder="1"/>
    <xf numFmtId="2" fontId="4" fillId="5" borderId="1" xfId="5" applyNumberFormat="1" applyBorder="1" applyAlignment="1">
      <alignment horizontal="center" vertical="center" wrapText="1"/>
    </xf>
    <xf numFmtId="2" fontId="0" fillId="0" borderId="2" xfId="0" applyNumberFormat="1" applyFont="1" applyBorder="1"/>
    <xf numFmtId="2" fontId="0" fillId="0" borderId="0" xfId="0" applyNumberFormat="1" applyFont="1" applyBorder="1"/>
    <xf numFmtId="1" fontId="4" fillId="5" borderId="1" xfId="5" applyNumberFormat="1" applyBorder="1" applyAlignment="1">
      <alignment horizontal="center" vertical="center" wrapText="1"/>
    </xf>
    <xf numFmtId="1" fontId="0" fillId="0" borderId="2" xfId="0" applyNumberFormat="1" applyFont="1" applyBorder="1"/>
    <xf numFmtId="9" fontId="4" fillId="5" borderId="1" xfId="2" applyFont="1" applyFill="1" applyBorder="1" applyAlignment="1">
      <alignment horizontal="center" vertical="center" wrapText="1"/>
    </xf>
    <xf numFmtId="9" fontId="0" fillId="0" borderId="2" xfId="2" applyFont="1" applyBorder="1"/>
    <xf numFmtId="9" fontId="0" fillId="0" borderId="0" xfId="2" applyFont="1" applyBorder="1"/>
    <xf numFmtId="49" fontId="1" fillId="0" borderId="0" xfId="1" applyNumberFormat="1" applyAlignment="1">
      <alignment wrapText="1"/>
    </xf>
    <xf numFmtId="49" fontId="1" fillId="0" borderId="0" xfId="1" applyNumberFormat="1"/>
    <xf numFmtId="0" fontId="5" fillId="0" borderId="3" xfId="0" applyNumberFormat="1" applyFont="1" applyBorder="1"/>
    <xf numFmtId="9" fontId="1" fillId="0" borderId="0" xfId="1" applyNumberFormat="1" applyBorder="1"/>
    <xf numFmtId="3" fontId="4" fillId="5" borderId="1" xfId="5" applyNumberFormat="1" applyBorder="1" applyAlignment="1">
      <alignment wrapText="1"/>
    </xf>
    <xf numFmtId="1" fontId="4" fillId="5" borderId="5" xfId="5" applyNumberFormat="1" applyBorder="1"/>
    <xf numFmtId="165" fontId="4" fillId="5" borderId="5" xfId="5" applyNumberFormat="1" applyBorder="1"/>
    <xf numFmtId="0" fontId="4" fillId="5" borderId="5" xfId="5" applyBorder="1"/>
    <xf numFmtId="49" fontId="4" fillId="6" borderId="4" xfId="5" applyNumberFormat="1" applyFill="1" applyBorder="1"/>
    <xf numFmtId="0" fontId="6" fillId="8" borderId="4" xfId="0" applyNumberFormat="1" applyFont="1" applyFill="1" applyBorder="1" applyAlignment="1">
      <alignment horizontal="center"/>
    </xf>
    <xf numFmtId="0" fontId="6" fillId="7" borderId="4" xfId="0" applyNumberFormat="1" applyFont="1" applyFill="1" applyBorder="1" applyAlignment="1">
      <alignment horizontal="center"/>
    </xf>
    <xf numFmtId="9" fontId="4" fillId="6" borderId="4" xfId="2" applyFont="1" applyFill="1" applyBorder="1"/>
    <xf numFmtId="1" fontId="6" fillId="8" borderId="4" xfId="0" applyNumberFormat="1" applyFont="1" applyFill="1" applyBorder="1" applyAlignment="1">
      <alignment horizontal="center"/>
    </xf>
    <xf numFmtId="165" fontId="4" fillId="6" borderId="4" xfId="5" applyNumberFormat="1" applyFill="1" applyBorder="1"/>
    <xf numFmtId="1" fontId="0" fillId="7" borderId="4" xfId="0" applyNumberFormat="1" applyFill="1" applyBorder="1"/>
    <xf numFmtId="166" fontId="0" fillId="7" borderId="4" xfId="0" applyNumberFormat="1" applyFill="1" applyBorder="1"/>
    <xf numFmtId="0" fontId="4" fillId="6" borderId="4" xfId="5" applyFill="1" applyBorder="1"/>
    <xf numFmtId="1" fontId="6" fillId="7" borderId="4" xfId="0" applyNumberFormat="1" applyFont="1" applyFill="1" applyBorder="1" applyAlignment="1">
      <alignment horizontal="center"/>
    </xf>
    <xf numFmtId="1" fontId="11" fillId="4" borderId="1" xfId="4" applyNumberFormat="1" applyFont="1" applyBorder="1" applyAlignment="1">
      <alignment horizontal="center" vertical="center" wrapText="1"/>
    </xf>
    <xf numFmtId="9" fontId="11" fillId="4" borderId="1" xfId="2" applyFont="1" applyFill="1" applyBorder="1" applyAlignment="1">
      <alignment horizontal="center" vertical="center" wrapText="1"/>
    </xf>
    <xf numFmtId="49" fontId="11" fillId="4" borderId="1" xfId="4" applyNumberFormat="1" applyFont="1" applyBorder="1" applyAlignment="1">
      <alignment horizontal="center" vertical="center" wrapText="1"/>
    </xf>
    <xf numFmtId="165" fontId="11" fillId="4" borderId="1" xfId="4" applyNumberFormat="1" applyFont="1" applyBorder="1" applyAlignment="1">
      <alignment horizontal="center" vertical="center" wrapText="1"/>
    </xf>
    <xf numFmtId="2" fontId="11" fillId="4" borderId="1" xfId="4" applyNumberFormat="1" applyFont="1" applyBorder="1" applyAlignment="1">
      <alignment horizontal="center" vertical="center" wrapText="1"/>
    </xf>
    <xf numFmtId="9" fontId="11" fillId="3" borderId="0" xfId="2" applyFont="1" applyFill="1" applyAlignment="1">
      <alignment wrapText="1"/>
    </xf>
    <xf numFmtId="49" fontId="11" fillId="3" borderId="0" xfId="2" applyNumberFormat="1" applyFont="1" applyFill="1" applyAlignment="1">
      <alignment wrapText="1"/>
    </xf>
    <xf numFmtId="1" fontId="11" fillId="2" borderId="0" xfId="3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1" fontId="3" fillId="4" borderId="1" xfId="4" applyNumberFormat="1" applyFont="1" applyBorder="1" applyAlignment="1">
      <alignment horizontal="center" vertical="center" wrapText="1"/>
    </xf>
    <xf numFmtId="1" fontId="10" fillId="5" borderId="1" xfId="5" applyNumberFormat="1" applyFont="1" applyBorder="1" applyAlignment="1">
      <alignment horizontal="center" vertical="center" wrapText="1"/>
    </xf>
    <xf numFmtId="0" fontId="0" fillId="0" borderId="0" xfId="0" applyNumberFormat="1" applyFont="1"/>
    <xf numFmtId="0" fontId="13" fillId="7" borderId="4" xfId="0" applyNumberFormat="1" applyFont="1" applyFill="1" applyBorder="1" applyAlignment="1">
      <alignment horizontal="center"/>
    </xf>
    <xf numFmtId="0" fontId="0" fillId="0" borderId="0" xfId="0" applyFont="1"/>
    <xf numFmtId="2" fontId="14" fillId="5" borderId="1" xfId="5" applyNumberFormat="1" applyFont="1" applyBorder="1" applyAlignment="1">
      <alignment wrapText="1"/>
    </xf>
    <xf numFmtId="9" fontId="15" fillId="0" borderId="0" xfId="1" applyNumberFormat="1" applyFont="1" applyBorder="1"/>
    <xf numFmtId="9" fontId="15" fillId="7" borderId="4" xfId="1" applyNumberFormat="1" applyFont="1" applyFill="1" applyBorder="1"/>
    <xf numFmtId="0" fontId="14" fillId="6" borderId="4" xfId="5" applyFont="1" applyFill="1" applyBorder="1"/>
    <xf numFmtId="0" fontId="16" fillId="0" borderId="0" xfId="0" applyFont="1"/>
    <xf numFmtId="0" fontId="0" fillId="0" borderId="0" xfId="0"/>
    <xf numFmtId="1" fontId="0" fillId="0" borderId="0" xfId="0" applyNumberFormat="1"/>
    <xf numFmtId="166" fontId="0" fillId="0" borderId="0" xfId="0" applyNumberFormat="1"/>
    <xf numFmtId="9" fontId="12" fillId="0" borderId="0" xfId="2" applyFont="1"/>
    <xf numFmtId="9" fontId="7" fillId="0" borderId="0" xfId="1" applyNumberFormat="1" applyFont="1" applyBorder="1"/>
    <xf numFmtId="3" fontId="4" fillId="0" borderId="1" xfId="5" applyNumberFormat="1" applyFill="1" applyBorder="1" applyAlignment="1">
      <alignment wrapText="1"/>
    </xf>
    <xf numFmtId="1" fontId="0" fillId="0" borderId="0" xfId="0" applyNumberFormat="1" applyFill="1"/>
    <xf numFmtId="1" fontId="0" fillId="0" borderId="4" xfId="0" applyNumberFormat="1" applyFill="1" applyBorder="1"/>
    <xf numFmtId="0" fontId="4" fillId="0" borderId="4" xfId="5" applyFill="1" applyBorder="1"/>
    <xf numFmtId="0" fontId="0" fillId="0" borderId="0" xfId="0" applyAlignment="1"/>
    <xf numFmtId="0" fontId="17" fillId="0" borderId="0" xfId="0" applyFont="1"/>
    <xf numFmtId="2" fontId="18" fillId="3" borderId="0" xfId="2" applyNumberFormat="1" applyFont="1" applyFill="1" applyAlignment="1">
      <alignment wrapText="1"/>
    </xf>
    <xf numFmtId="49" fontId="11" fillId="2" borderId="0" xfId="3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/>
    <xf numFmtId="0" fontId="19" fillId="10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1" fontId="19" fillId="4" borderId="0" xfId="0" applyNumberFormat="1" applyFont="1" applyFill="1" applyAlignment="1">
      <alignment wrapText="1"/>
    </xf>
    <xf numFmtId="0" fontId="19" fillId="9" borderId="0" xfId="0" applyFont="1" applyFill="1"/>
    <xf numFmtId="0" fontId="19" fillId="9" borderId="0" xfId="0" applyFont="1" applyFill="1" applyAlignment="1">
      <alignment wrapText="1"/>
    </xf>
  </cellXfs>
  <cellStyles count="6">
    <cellStyle name="Accent2" xfId="3" builtinId="33"/>
    <cellStyle name="Accent5" xfId="4" builtinId="45"/>
    <cellStyle name="Calcul" xfId="5" builtinId="22"/>
    <cellStyle name="Normal" xfId="0" builtinId="0"/>
    <cellStyle name="Normal 2" xfId="1"/>
    <cellStyle name="Pourcentage" xfId="2" builtinId="5"/>
  </cellStyles>
  <dxfs count="28"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5" tint="0.39997558519241921"/>
        </patternFill>
      </fill>
    </dxf>
    <dxf>
      <numFmt numFmtId="14" formatCode="0.00%"/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5" tint="0.39997558519241921"/>
        </patternFill>
      </fill>
    </dxf>
    <dxf>
      <numFmt numFmtId="166" formatCode="&quot;fr.&quot;\ #,##0.0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 tint="0.39997558519241921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 tint="0.39997558519241921"/>
        </patternFill>
      </fill>
    </dxf>
    <dxf>
      <alignment wrapText="1" readingOrder="0"/>
    </dxf>
    <dxf>
      <numFmt numFmtId="1" formatCode="0"/>
    </dxf>
    <dxf>
      <alignment wrapText="1" readingOrder="0"/>
    </dxf>
    <dxf>
      <alignment wrapText="1" readingOrder="0"/>
    </dxf>
    <dxf>
      <numFmt numFmtId="1" formatCode="0"/>
    </dxf>
    <dxf>
      <alignment wrapText="1" readingOrder="0"/>
    </dxf>
    <dxf>
      <numFmt numFmtId="14" formatCode="0.00%"/>
    </dxf>
    <dxf>
      <alignment wrapText="1" readingOrder="0"/>
    </dxf>
    <dxf>
      <numFmt numFmtId="165" formatCode="0.0"/>
    </dxf>
    <dxf>
      <alignment wrapText="1" readingOrder="0"/>
    </dxf>
    <dxf>
      <numFmt numFmtId="14" formatCode="0.00%"/>
    </dxf>
    <dxf>
      <numFmt numFmtId="1" formatCode="0"/>
    </dxf>
    <dxf>
      <numFmt numFmtId="1" formatCode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mj_jovignot@yahoo.fr" refreshedDate="43795.618514467591" createdVersion="3" refreshedVersion="6" minRefreshableVersion="3" recordCount="1531">
  <cacheSource type="worksheet">
    <worksheetSource ref="A1:AE1048576" sheet="analyseetprojectionbudget"/>
  </cacheSource>
  <cacheFields count="35">
    <cacheField name="Acquéreur" numFmtId="0">
      <sharedItems containsBlank="1" count="29">
        <s v="TOTAL"/>
        <s v="SBU"/>
        <s v="MV"/>
        <s v="LGD"/>
        <s v="ERY"/>
        <s v="DEP"/>
        <m/>
        <s v="EV" u="1"/>
        <s v="SC" u="1"/>
        <s v="CP" u="1"/>
        <s v="YB" u="1"/>
        <s v="XX" u="1"/>
        <s v="OP" u="1"/>
        <s v="AR" u="1"/>
        <s v="IF" u="1"/>
        <s v="ISO" u="1"/>
        <s v="MJP" u="1"/>
        <s v="JRT" u="1"/>
        <s v="AE" u="1"/>
        <s v="MCH" u="1"/>
        <s v=" " u="1"/>
        <s v="LB" u="1"/>
        <s v="IF / AO " u="1"/>
        <s v="AO" u="1"/>
        <s v="IC" u="1"/>
        <s v="PE" u="1"/>
        <s v="AB" u="1"/>
        <s v="IFZ" u="1"/>
        <s v="MB" u="1"/>
      </sharedItems>
    </cacheField>
    <cacheField name="Public (A/J)" numFmtId="0">
      <sharedItems containsBlank="1" count="4">
        <s v="TOTAL"/>
        <s v="Adultes"/>
        <m/>
        <s v="Jeunesse" u="1"/>
      </sharedItems>
    </cacheField>
    <cacheField name="Âge" numFmtId="0">
      <sharedItems containsBlank="1" count="7">
        <s v="TOTAL"/>
        <s v="Adultes"/>
        <m/>
        <s v="JP Enfants" u="1"/>
        <s v="Parents" u="1"/>
        <s v="Jeunes" u="1"/>
        <s v="JM-JA Jeunes-ados " u="1"/>
      </sharedItems>
    </cacheField>
    <cacheField name="Groupement" numFmtId="0">
      <sharedItems containsBlank="1" count="4">
        <s v="TOTAL"/>
        <s v="Documentaires"/>
        <s v="Fiction"/>
        <m/>
      </sharedItems>
    </cacheField>
    <cacheField name="Domaines" numFmtId="0">
      <sharedItems containsBlank="1" count="22">
        <s v="TOTAL"/>
        <s v="Arts (700)"/>
        <s v="Livres audio"/>
        <s v="Bandes dessinées"/>
        <s v="DVD/Blu-ray"/>
        <m/>
        <s v="Littérature (800)" u="1"/>
        <s v="Sciences pures (500)" u="1"/>
        <s v="Fiction en français" u="1"/>
        <s v="Sciences appliquées (600+001)" u="1"/>
        <s v="Sciences humaines (300)" u="1"/>
        <s v="Langues (400+LF)" u="1"/>
        <s v="Bibliothèques des parents" u="1"/>
        <s v="Religions (200)" u="1"/>
        <s v="Livres avec CD documentaires - livres uniquement" u="1"/>
        <s v="Histoire et biographies (9 et 92)" u="1"/>
        <s v="Langues étrangères (LE)" u="1"/>
        <s v="Livres avec CD fiction - livres uniquement" u="1"/>
        <s v="Llittérature (800)" u="1"/>
        <s v="Géographie (91)" u="1"/>
        <s v="Fiction en français et littérature (800)" u="1"/>
        <s v="Philo et psycho (100)" u="1"/>
      </sharedItems>
    </cacheField>
    <cacheField name="Catégorie statistique - Code" numFmtId="0">
      <sharedItems containsBlank="1" count="165">
        <s v="TOTAL"/>
        <s v="AARTS01"/>
        <s v="AARTS02"/>
        <s v="AARTS03"/>
        <s v="AARTS04"/>
        <s v="AARTS05"/>
        <s v="AARTS06"/>
        <s v="AARTS07"/>
        <s v="AARTS08"/>
        <s v="AARTS09"/>
        <s v="AARTS10"/>
        <s v="AAUDI01"/>
        <s v="AAUDI02"/>
        <s v="AAUDI03"/>
        <s v="ABADE01"/>
        <s v="ABADE02"/>
        <s v="ABADE03"/>
        <s v="ADVDB01"/>
        <s v="ADVDB02"/>
        <s v="ADVDB03"/>
        <s v="ADVDB04"/>
        <s v="ADVDB05"/>
        <m/>
        <s v="JARTS01" u="1"/>
        <s v="JARTS02" u="1"/>
        <s v="JARTS03" u="1"/>
        <s v="JARTS04" u="1"/>
        <s v="JARTS05" u="1"/>
        <s v="JLANG12" u="1"/>
        <s v="JARTS06" u="1"/>
        <s v="ATECH01" u="1"/>
        <s v="ASHS02" u="1"/>
        <s v="JARTS07" u="1"/>
        <s v="ATECH02" u="1"/>
        <s v="JSHS01" u="1"/>
        <s v="JARTS08" u="1"/>
        <s v="ATECH03" u="1"/>
        <s v="ALITT01" u="1"/>
        <s v="JARTS09" u="1"/>
        <s v="ATECH04" u="1"/>
        <s v="ALITT02" u="1"/>
        <s v="ATECH05" u="1"/>
        <s v="JRELI01" u="1"/>
        <s v="ALITT03" u="1"/>
        <s v="ATECH06" u="1"/>
        <s v="JRELI02" u="1"/>
        <s v="ALITT04" u="1"/>
        <s v="ATECH07" u="1"/>
        <s v="ALITT05" u="1"/>
        <s v="ATECH08" u="1"/>
        <s v="ALITT06" u="1"/>
        <s v="JBADE01" u="1"/>
        <s v="ALITT07" u="1"/>
        <s v="JBADE02" u="1"/>
        <s v="ALITT08" u="1"/>
        <s v="ASHS05" u="1"/>
        <s v="ALITT09" u="1"/>
        <s v="JSHS04" u="1"/>
        <s v="JHIST01" u="1"/>
        <s v="JHIST02" u="1"/>
        <s v="JHIST03" u="1"/>
        <s v="JHIST04" u="1"/>
        <s v="JHIST05" u="1"/>
        <s v="JHIST06" u="1"/>
        <s v="JGEOG01" u="1"/>
        <s v="JGEOG02" u="1"/>
        <s v="JGEOG03" u="1"/>
        <s v="JGEOG04" u="1"/>
        <s v="ALANG10" u="1"/>
        <s v="JGEOG05" u="1"/>
        <s v="ALANG11" u="1"/>
        <s v="JGEOG06" u="1"/>
        <s v="JLANG01" u="1"/>
        <s v="JLANG02" u="1"/>
        <s v="JLANG03" u="1"/>
        <s v="ASHS01" u="1"/>
        <s v="JAUDI01" u="1"/>
        <s v="JPHIL01" u="1"/>
        <s v="JLANG05" u="1"/>
        <s v="JPHIL02" u="1"/>
        <s v="ARELI01" u="1"/>
        <s v="JLANG06" u="1"/>
        <s v="JPHIL03" u="1"/>
        <s v="ARELI02" u="1"/>
        <s v="JLANG07" u="1"/>
        <s v="JPHIL04" u="1"/>
        <s v="JPHIL05" u="1"/>
        <s v="JLANG09" u="1"/>
        <s v="JSCIE01" u="1"/>
        <s v="ASHS04" u="1"/>
        <s v="JSHS03" u="1"/>
        <s v="JSCIE02" u="1"/>
        <s v="JLITT10" u="1"/>
        <s v="JSCIE03" u="1"/>
        <s v="JDVDB01" u="1"/>
        <s v="JLITT11" u="1"/>
        <s v="JSCIE04" u="1"/>
        <s v="BIBPAR" u="1"/>
        <s v="JDVDB02" u="1"/>
        <s v="JLITT12" u="1"/>
        <s v="JSCIE05" u="1"/>
        <s v="JDVDB03" u="1"/>
        <s v="AHIST01" u="1"/>
        <s v="JLITT13" u="1"/>
        <s v="JSCIE06" u="1"/>
        <s v="JDVDB04" u="1"/>
        <s v="AHIST02" u="1"/>
        <s v="JLITT14" u="1"/>
        <s v="JDVDB05" u="1"/>
        <s v="AHIST03" u="1"/>
        <s v="AHIST04" u="1"/>
        <s v="AHIST05" u="1"/>
        <s v="AHIST06" u="1"/>
        <s v="AGEOG01" u="1"/>
        <s v="AGEOG02" u="1"/>
        <s v="AGEOG03" u="1"/>
        <s v="AGEOG04" u="1"/>
        <s v="AGEOG05" u="1"/>
        <s v="AGEOG06" u="1"/>
        <s v="JIVRESCD" u="1"/>
        <s v="ALANG01" u="1"/>
        <s v="ALANG02" u="1"/>
        <s v="ALANG03" u="1"/>
        <s v="ALANG04" u="1"/>
        <s v="APHIL01" u="1"/>
        <s v="ALANG05" u="1"/>
        <s v="APHIL02" u="1"/>
        <s v="ALANG06" u="1"/>
        <s v="APHIL03" u="1"/>
        <s v="JARTS10" u="1"/>
        <s v="ALANG07" u="1"/>
        <s v="APHIL04" u="1"/>
        <s v="ALANG08" u="1"/>
        <s v="APHIL05" u="1"/>
        <s v="ALANG09" u="1"/>
        <s v="ASFFF01" u="1"/>
        <s v="ASCIE01" u="1"/>
        <s v="ASFFF02" u="1"/>
        <s v="ASHS03" u="1"/>
        <s v="ASCIE02" u="1"/>
        <s v="JTECH01" u="1"/>
        <s v="ASFFF03" u="1"/>
        <s v="JSHS02" u="1"/>
        <s v="ASCIE03" u="1"/>
        <s v="JTECH02" u="1"/>
        <s v="ATECH13" u="1"/>
        <s v="ASCIE04" u="1"/>
        <s v="JTECH03" u="1"/>
        <s v="JLITT01" u="1"/>
        <s v="ASCIE05" u="1"/>
        <s v="JTECH04" u="1"/>
        <s v="JLITT02" u="1"/>
        <s v="ASCIE06" u="1"/>
        <s v="JTECH05" u="1"/>
        <s v="JLITT03" u="1"/>
        <s v="JTECH06" u="1"/>
        <s v="JLITT04" u="1"/>
        <s v="JTECH07" u="1"/>
        <s v="JLITT05" u="1"/>
        <s v="JTECH08" u="1"/>
        <s v="JLITT06" u="1"/>
        <s v="JLITT07" u="1"/>
        <s v="JLITT08" u="1"/>
        <s v="JSHS05" u="1"/>
        <s v="JLITT09" u="1"/>
      </sharedItems>
    </cacheField>
    <cacheField name="Catégorie-stat artificiel docs jeunesse" numFmtId="0">
      <sharedItems containsBlank="1" count="39">
        <s v="TOTAL"/>
        <m/>
        <s v="MUSI" u="1"/>
        <s v="ASTR" u="1"/>
        <s v="BOTA" u="1"/>
        <s v="INDU" u="1"/>
        <s v="HUMO" u="1"/>
        <s v="CDJP " u="1"/>
        <s v="LITT" u="1"/>
        <s v="SCIE" u="1"/>
        <s v="ANTI" u="1"/>
        <s v="CHIM" u="1"/>
        <s v="DEVE" u="1"/>
        <s v="ESOT" u="1"/>
        <s v="LING" u="1"/>
        <s v="TRAN" u="1"/>
        <s v="ARTS" u="1"/>
        <s v="CHAT" u="1"/>
        <s v="CONT" u="1"/>
        <s v="FRAN" u="1"/>
        <s v="CULT" u="1"/>
        <s v="CUIS" u="1"/>
        <s v="HIST" u="1"/>
        <s v="RELI" u="1"/>
        <s v="HISS" u="1"/>
        <s v="PHILO" u="1"/>
        <s v="INFO" u="1"/>
        <s v="MATH" u="1"/>
        <s v="CINE" u="1"/>
        <s v="JARD" u="1"/>
        <s v="PSYCH" u="1"/>
        <s v="FLEJ" u="1"/>
        <s v="DESS" u="1"/>
        <s v="BRICO" u="1"/>
        <s v="SANT" u="1"/>
        <s v="GEOJ" u="1"/>
        <s v="SPOR" u="1"/>
        <s v="SOCI" u="1"/>
        <s v="ZOOL" u="1"/>
      </sharedItems>
    </cacheField>
    <cacheField name="Catégorie statistique - Intitulé" numFmtId="0">
      <sharedItems containsBlank="1"/>
    </cacheField>
    <cacheField name="Catégorie statistique - Contenu" numFmtId="0">
      <sharedItems containsBlank="1"/>
    </cacheField>
    <cacheField name="Site" numFmtId="0">
      <sharedItems containsBlank="1" count="9">
        <s v="TOTAL"/>
        <s v="BUS"/>
        <s v="CH"/>
        <s v="CY"/>
        <s v="EB"/>
        <s v="MT"/>
        <s v="SZ"/>
        <m/>
        <s v="BJ" u="1"/>
      </sharedItems>
    </cacheField>
    <cacheField name="Nombre de docs" numFmtId="0">
      <sharedItems containsString="0" containsBlank="1" containsNumber="1" containsInteger="1" minValue="0" maxValue="9450"/>
    </cacheField>
    <cacheField name="Nouveaux docs" numFmtId="0">
      <sharedItems containsString="0" containsBlank="1" containsNumber="1" containsInteger="1" minValue="0" maxValue="1338"/>
    </cacheField>
    <cacheField name="Taux de renouvellement" numFmtId="0">
      <sharedItems containsString="0" containsBlank="1" containsNumber="1" minValue="0" maxValue="1"/>
    </cacheField>
    <cacheField name="Nombre de prêts depuis le début d'année 2019" numFmtId="0">
      <sharedItems containsString="0" containsBlank="1" containsNumber="1" containsInteger="1" minValue="0" maxValue="40740"/>
    </cacheField>
    <cacheField name="Nombre de prêts (projection année complète)" numFmtId="1">
      <sharedItems containsString="0" containsBlank="1" containsNumber="1" minValue="0" maxValue="48888"/>
    </cacheField>
    <cacheField name="Pourcentage de prêts sur le total" numFmtId="0">
      <sharedItems containsNonDate="0" containsString="0" containsBlank="1"/>
    </cacheField>
    <cacheField name="Facteur de représentativité" numFmtId="0">
      <sharedItems containsNonDate="0" containsString="0" containsBlank="1"/>
    </cacheField>
    <cacheField name="Taux de rotation (projeté sur l'année)" numFmtId="0">
      <sharedItems containsBlank="1" containsMixedTypes="1" containsNumber="1" minValue="0" maxValue="9.5464084946908176"/>
    </cacheField>
    <cacheField name="Taux de rotation avec prolongation moyenne de 20% " numFmtId="0">
      <sharedItems containsBlank="1" containsMixedTypes="1" containsNumber="1" minValue="0" maxValue="11.45569019362898"/>
    </cacheField>
    <cacheField name="Nombre d'exemplaires prêtés " numFmtId="0">
      <sharedItems containsString="0" containsBlank="1" containsNumber="1" containsInteger="1" minValue="0" maxValue="8839"/>
    </cacheField>
    <cacheField name="Tx de fonds actif" numFmtId="0">
      <sharedItems containsBlank="1" containsMixedTypes="1" containsNumber="1" minValue="0" maxValue="1"/>
    </cacheField>
    <cacheField name="Prix moyen " numFmtId="0">
      <sharedItems containsString="0" containsBlank="1" containsNumber="1" minValue="14" maxValue="41.4"/>
    </cacheField>
    <cacheField name="Ancienneté moyenne " numFmtId="0">
      <sharedItems containsNonDate="0" containsString="0" containsBlank="1"/>
    </cacheField>
    <cacheField name="Taux de renouvellement souhaité pour 2020" numFmtId="0">
      <sharedItems containsString="0" containsBlank="1" containsNumber="1" minValue="0" maxValue="0.25"/>
    </cacheField>
    <cacheField name="Volumétrie estimée" numFmtId="0">
      <sharedItems containsBlank="1"/>
    </cacheField>
    <cacheField name="Variation de volume souhaitée" numFmtId="0">
      <sharedItems containsString="0" containsBlank="1" containsNumber="1" minValue="-0.5" maxValue="0.25"/>
    </cacheField>
    <cacheField name="Volumétrie cible " numFmtId="0">
      <sharedItems containsString="0" containsBlank="1" containsNumber="1" minValue="0" maxValue="29075.200000000008"/>
    </cacheField>
    <cacheField name="Nombre de documents à acheter" numFmtId="0">
      <sharedItems containsString="0" containsBlank="1" containsNumber="1" minValue="0" maxValue="3476.335500000001"/>
    </cacheField>
    <cacheField name="Nombre de documents à désherber" numFmtId="0">
      <sharedItems containsString="0" containsBlank="1" containsNumber="1" minValue="-1.25" maxValue="3519.1354999999994"/>
    </cacheField>
    <cacheField name="Budget estimé" numFmtId="0">
      <sharedItems containsString="0" containsBlank="1" containsNumber="1" minValue="0" maxValue="95716.466785874145"/>
    </cacheField>
    <cacheField name="Point d'attention" numFmtId="0">
      <sharedItems containsBlank="1"/>
    </cacheField>
    <cacheField name="Taux de rotation 2019" numFmtId="0" formula="'Nombre de prêts (projection année complète)'/'Nombre de docs'" databaseField="0"/>
    <cacheField name="Taux de renouvellement calculé" numFmtId="0" formula="'Nouveaux docs'/'Nombre de docs'" databaseField="0"/>
    <cacheField name="Taux de renouvellement 2020" numFmtId="0" formula="('Nombre de documents à acheter'-'Nombre de documents à désherber')/'Nombre de docs'" databaseField="0"/>
    <cacheField name="Taux de renouvellement 2020." numFmtId="0" formula="'Nombre de documents à acheter'/('Nombre de docs'+'Nombre de documents à acheter'-'Nombre de documents à désherber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1">
  <r>
    <x v="0"/>
    <x v="0"/>
    <x v="0"/>
    <x v="0"/>
    <x v="0"/>
    <x v="0"/>
    <x v="0"/>
    <s v="TOTAL"/>
    <s v="TOTAL"/>
    <x v="0"/>
    <m/>
    <m/>
    <m/>
    <m/>
    <m/>
    <m/>
    <m/>
    <m/>
    <m/>
    <m/>
    <m/>
    <m/>
    <m/>
    <m/>
    <m/>
    <m/>
    <n v="29075.200000000008"/>
    <n v="3476.335500000001"/>
    <n v="3519.1354999999994"/>
    <n v="95716.466785874145"/>
    <m/>
  </r>
  <r>
    <x v="1"/>
    <x v="1"/>
    <x v="1"/>
    <x v="1"/>
    <x v="1"/>
    <x v="1"/>
    <x v="1"/>
    <s v="Arts généralités "/>
    <s v="7(03)-709.92_x000a_"/>
    <x v="1"/>
    <n v="0"/>
    <n v="0"/>
    <n v="0"/>
    <n v="0"/>
    <n v="0"/>
    <m/>
    <m/>
    <e v="#DIV/0!"/>
    <e v="#DIV/0!"/>
    <n v="0"/>
    <n v="0"/>
    <n v="33.885008539944899"/>
    <m/>
    <n v="0.03"/>
    <s v="satisfaisante"/>
    <n v="0"/>
    <n v="0"/>
    <n v="0"/>
    <n v="0"/>
    <n v="0"/>
    <m/>
  </r>
  <r>
    <x v="1"/>
    <x v="1"/>
    <x v="1"/>
    <x v="1"/>
    <x v="1"/>
    <x v="1"/>
    <x v="1"/>
    <s v="Arts généralités "/>
    <s v="7(03)-709.92_x000a_"/>
    <x v="2"/>
    <n v="491"/>
    <n v="40"/>
    <n v="8.1466395112016296E-2"/>
    <n v="321"/>
    <n v="385.2"/>
    <m/>
    <m/>
    <n v="0.78452138492871692"/>
    <n v="0.94142566191446031"/>
    <n v="187"/>
    <n v="0.38085539714867617"/>
    <n v="33.885008539944899"/>
    <m/>
    <n v="0.03"/>
    <s v="un peu surdimensionnée"/>
    <n v="-0.1"/>
    <n v="441.90000000000003"/>
    <n v="13.257"/>
    <n v="62.356999999999964"/>
    <n v="449.2135582140495"/>
    <m/>
  </r>
  <r>
    <x v="1"/>
    <x v="1"/>
    <x v="1"/>
    <x v="1"/>
    <x v="1"/>
    <x v="1"/>
    <x v="1"/>
    <s v="Arts généralités "/>
    <s v="7(03)-709.92_x000a_"/>
    <x v="3"/>
    <n v="1"/>
    <n v="0"/>
    <n v="0"/>
    <n v="0"/>
    <n v="0"/>
    <m/>
    <m/>
    <n v="0"/>
    <n v="0"/>
    <n v="0"/>
    <n v="0"/>
    <n v="33.885008539944899"/>
    <m/>
    <n v="0.03"/>
    <s v="satisfaisante"/>
    <n v="0"/>
    <n v="1"/>
    <n v="0.03"/>
    <n v="0.03"/>
    <n v="1.0165502561983468"/>
    <m/>
  </r>
  <r>
    <x v="1"/>
    <x v="1"/>
    <x v="1"/>
    <x v="1"/>
    <x v="1"/>
    <x v="1"/>
    <x v="1"/>
    <s v="Arts généralités "/>
    <s v="7(03)-709.92_x000a_"/>
    <x v="4"/>
    <n v="22"/>
    <n v="1"/>
    <n v="4.5454545454545456E-2"/>
    <n v="8"/>
    <n v="9.6"/>
    <m/>
    <m/>
    <n v="0.43636363636363634"/>
    <n v="0.52363636363636357"/>
    <n v="7"/>
    <n v="0.31818181818181818"/>
    <n v="33.885008539944899"/>
    <m/>
    <n v="0.03"/>
    <s v="satisfaisante"/>
    <n v="0"/>
    <n v="22"/>
    <n v="0.65999999999999992"/>
    <n v="0.65999999999999992"/>
    <n v="22.364105636363629"/>
    <m/>
  </r>
  <r>
    <x v="1"/>
    <x v="1"/>
    <x v="1"/>
    <x v="1"/>
    <x v="1"/>
    <x v="1"/>
    <x v="1"/>
    <s v="Arts généralités "/>
    <s v="7(03)-709.92_x000a_"/>
    <x v="5"/>
    <n v="54"/>
    <n v="2"/>
    <n v="3.7037037037037035E-2"/>
    <n v="50"/>
    <n v="60"/>
    <m/>
    <m/>
    <n v="1.1111111111111112"/>
    <n v="1.3333333333333333"/>
    <n v="33"/>
    <n v="0.61111111111111116"/>
    <n v="33.885008539944899"/>
    <m/>
    <n v="0.03"/>
    <s v="satisfaisante"/>
    <n v="0"/>
    <n v="54"/>
    <n v="1.6199999999999999"/>
    <n v="1.6199999999999999"/>
    <n v="54.893713834710731"/>
    <m/>
  </r>
  <r>
    <x v="1"/>
    <x v="1"/>
    <x v="1"/>
    <x v="1"/>
    <x v="1"/>
    <x v="1"/>
    <x v="1"/>
    <s v="Arts généralités "/>
    <s v="7(03)-709.92_x000a_"/>
    <x v="6"/>
    <n v="30"/>
    <n v="2"/>
    <n v="6.6666666666666666E-2"/>
    <n v="13"/>
    <n v="15.6"/>
    <m/>
    <m/>
    <n v="0.52"/>
    <n v="0.624"/>
    <n v="10"/>
    <n v="0.33333333333333331"/>
    <n v="33.885008539944899"/>
    <m/>
    <n v="0.03"/>
    <s v="un peu surdimensionnée"/>
    <n v="-0.1"/>
    <n v="27"/>
    <n v="0.80999999999999994"/>
    <n v="3.81"/>
    <n v="27.446856917355365"/>
    <m/>
  </r>
  <r>
    <x v="1"/>
    <x v="1"/>
    <x v="1"/>
    <x v="1"/>
    <x v="1"/>
    <x v="1"/>
    <x v="1"/>
    <s v="Arts généralités "/>
    <s v="7(03)-709.92_x000a_"/>
    <x v="0"/>
    <n v="598"/>
    <n v="45"/>
    <n v="7.5250836120401343E-2"/>
    <n v="392"/>
    <n v="470.4"/>
    <m/>
    <m/>
    <n v="0.78662207357859526"/>
    <n v="0.94394648829431427"/>
    <n v="237"/>
    <n v="0.39632107023411373"/>
    <n v="33.885008539944899"/>
    <m/>
    <m/>
    <m/>
    <m/>
    <m/>
    <m/>
    <m/>
    <m/>
    <m/>
  </r>
  <r>
    <x v="1"/>
    <x v="1"/>
    <x v="1"/>
    <x v="1"/>
    <x v="1"/>
    <x v="2"/>
    <x v="1"/>
    <s v="Architecture ; aménagement du territoire"/>
    <s v="711-726"/>
    <x v="1"/>
    <n v="1"/>
    <n v="1"/>
    <n v="0"/>
    <n v="0"/>
    <n v="0"/>
    <m/>
    <m/>
    <n v="0"/>
    <n v="0"/>
    <n v="0"/>
    <n v="0"/>
    <n v="33.885008539944899"/>
    <m/>
    <n v="0.08"/>
    <s v="un peu insuffisante"/>
    <n v="0.1"/>
    <n v="1.1000000000000001"/>
    <n v="8.8000000000000009E-2"/>
    <n v="-1.200000000000008E-2"/>
    <n v="2.9818807515151513"/>
    <m/>
  </r>
  <r>
    <x v="1"/>
    <x v="1"/>
    <x v="1"/>
    <x v="1"/>
    <x v="1"/>
    <x v="2"/>
    <x v="1"/>
    <s v="Architecture ; aménagement du territoire"/>
    <s v="711-726"/>
    <x v="2"/>
    <n v="328"/>
    <n v="16"/>
    <n v="4.878048780487805E-2"/>
    <n v="337"/>
    <n v="404.4"/>
    <m/>
    <m/>
    <n v="1.2329268292682927"/>
    <n v="1.4795121951219512"/>
    <n v="196"/>
    <n v="0.59756097560975607"/>
    <n v="33.885008539944899"/>
    <m/>
    <n v="0.05"/>
    <s v="un peu surdimensionnée"/>
    <n v="-0.1"/>
    <n v="295.2"/>
    <n v="14.76"/>
    <n v="47.560000000000009"/>
    <n v="500.14272604958671"/>
    <m/>
  </r>
  <r>
    <x v="1"/>
    <x v="1"/>
    <x v="1"/>
    <x v="1"/>
    <x v="1"/>
    <x v="2"/>
    <x v="1"/>
    <s v="Architecture ; aménagement du territoire"/>
    <s v="711-726"/>
    <x v="3"/>
    <n v="0"/>
    <n v="0"/>
    <n v="0"/>
    <n v="0"/>
    <n v="0"/>
    <m/>
    <m/>
    <n v="0"/>
    <n v="0"/>
    <n v="0"/>
    <n v="0"/>
    <n v="33.885008539944899"/>
    <m/>
    <n v="0.08"/>
    <s v="satisfaisante"/>
    <n v="0"/>
    <n v="0"/>
    <n v="0"/>
    <n v="0"/>
    <n v="0"/>
    <m/>
  </r>
  <r>
    <x v="1"/>
    <x v="1"/>
    <x v="1"/>
    <x v="1"/>
    <x v="1"/>
    <x v="2"/>
    <x v="1"/>
    <s v="Architecture ; aménagement du territoire"/>
    <s v="711-726"/>
    <x v="4"/>
    <n v="22"/>
    <n v="1"/>
    <n v="4.5454545454545456E-2"/>
    <n v="18"/>
    <n v="21.599999999999998"/>
    <m/>
    <m/>
    <n v="0.9818181818181817"/>
    <n v="1.178181818181818"/>
    <n v="12"/>
    <n v="0.54545454545454541"/>
    <n v="33.885008539944899"/>
    <m/>
    <n v="0.08"/>
    <s v="un peu surdimensionnée"/>
    <n v="-0.1"/>
    <n v="19.8"/>
    <n v="1.5840000000000001"/>
    <n v="3.7839999999999994"/>
    <n v="53.673853527272719"/>
    <m/>
  </r>
  <r>
    <x v="1"/>
    <x v="1"/>
    <x v="1"/>
    <x v="1"/>
    <x v="1"/>
    <x v="2"/>
    <x v="1"/>
    <s v="Architecture ; aménagement du territoire"/>
    <s v="711-726"/>
    <x v="5"/>
    <n v="33"/>
    <n v="1"/>
    <n v="3.0303030303030304E-2"/>
    <n v="37"/>
    <n v="44.4"/>
    <m/>
    <m/>
    <n v="1.3454545454545455"/>
    <n v="1.6145454545454545"/>
    <n v="25"/>
    <n v="0.75757575757575757"/>
    <n v="33.885008539944899"/>
    <m/>
    <n v="0.08"/>
    <s v="un peu surdimensionnée"/>
    <n v="-0.1"/>
    <n v="29.7"/>
    <n v="2.3759999999999999"/>
    <n v="5.6760000000000002"/>
    <n v="80.510780290909082"/>
    <m/>
  </r>
  <r>
    <x v="1"/>
    <x v="1"/>
    <x v="1"/>
    <x v="1"/>
    <x v="1"/>
    <x v="2"/>
    <x v="1"/>
    <s v="Architecture ; aménagement du territoire"/>
    <s v="711-726"/>
    <x v="6"/>
    <n v="22"/>
    <n v="1"/>
    <n v="4.5454545454545456E-2"/>
    <n v="18"/>
    <n v="21.599999999999998"/>
    <m/>
    <m/>
    <n v="0.9818181818181817"/>
    <n v="1.178181818181818"/>
    <n v="14"/>
    <n v="0.63636363636363635"/>
    <n v="33.885008539944899"/>
    <m/>
    <n v="0.08"/>
    <s v="un peu surdimensionnée"/>
    <n v="-0.1"/>
    <n v="19.8"/>
    <n v="1.5840000000000001"/>
    <n v="3.7839999999999994"/>
    <n v="53.673853527272719"/>
    <m/>
  </r>
  <r>
    <x v="1"/>
    <x v="1"/>
    <x v="1"/>
    <x v="1"/>
    <x v="1"/>
    <x v="2"/>
    <x v="1"/>
    <s v="Architecture ; aménagement du territoire"/>
    <s v="711-726"/>
    <x v="0"/>
    <n v="406"/>
    <n v="20"/>
    <n v="4.9261083743842367E-2"/>
    <n v="410"/>
    <n v="492"/>
    <m/>
    <m/>
    <n v="1.2118226600985222"/>
    <n v="1.4541871921182266"/>
    <n v="247"/>
    <n v="0.60837438423645318"/>
    <n v="33.885008539944899"/>
    <m/>
    <m/>
    <m/>
    <m/>
    <m/>
    <m/>
    <m/>
    <m/>
    <m/>
  </r>
  <r>
    <x v="1"/>
    <x v="1"/>
    <x v="1"/>
    <x v="1"/>
    <x v="1"/>
    <x v="3"/>
    <x v="1"/>
    <s v="Sculpture ; arts du métal"/>
    <s v="730-739.92"/>
    <x v="1"/>
    <n v="0"/>
    <n v="0"/>
    <n v="0"/>
    <n v="0"/>
    <n v="0"/>
    <m/>
    <m/>
    <e v="#DIV/0!"/>
    <e v="#DIV/0!"/>
    <n v="0"/>
    <e v="#DIV/0!"/>
    <n v="33.885008539944899"/>
    <m/>
    <n v="0.03"/>
    <s v="satisfaisante"/>
    <n v="0"/>
    <n v="0"/>
    <n v="0"/>
    <n v="0"/>
    <n v="0"/>
    <m/>
  </r>
  <r>
    <x v="1"/>
    <x v="1"/>
    <x v="1"/>
    <x v="1"/>
    <x v="1"/>
    <x v="3"/>
    <x v="1"/>
    <s v="Sculpture ; arts du métal"/>
    <s v="730-739.92"/>
    <x v="2"/>
    <n v="161"/>
    <n v="6"/>
    <n v="3.7267080745341616E-2"/>
    <n v="136"/>
    <n v="163.19999999999999"/>
    <m/>
    <m/>
    <n v="1.0136645962732918"/>
    <n v="1.2163975155279501"/>
    <n v="64"/>
    <n v="0.39751552795031053"/>
    <n v="33.885008539944899"/>
    <m/>
    <n v="0.03"/>
    <s v="un peu surdimensionnée"/>
    <n v="-0.1"/>
    <n v="144.9"/>
    <n v="4.3470000000000004"/>
    <n v="20.446999999999996"/>
    <n v="147.29813212314048"/>
    <m/>
  </r>
  <r>
    <x v="1"/>
    <x v="1"/>
    <x v="1"/>
    <x v="1"/>
    <x v="1"/>
    <x v="3"/>
    <x v="1"/>
    <s v="Sculpture ; arts du métal"/>
    <s v="730-739.92"/>
    <x v="3"/>
    <n v="0"/>
    <n v="0"/>
    <n v="0"/>
    <n v="0"/>
    <n v="0"/>
    <m/>
    <m/>
    <n v="0"/>
    <n v="0"/>
    <n v="0"/>
    <n v="0"/>
    <n v="33.885008539944899"/>
    <m/>
    <n v="0.03"/>
    <s v="satisfaisante"/>
    <n v="0"/>
    <n v="0"/>
    <n v="0"/>
    <n v="0"/>
    <n v="0"/>
    <m/>
  </r>
  <r>
    <x v="1"/>
    <x v="1"/>
    <x v="1"/>
    <x v="1"/>
    <x v="1"/>
    <x v="3"/>
    <x v="1"/>
    <s v="Sculpture ; arts du métal"/>
    <s v="730-739.92"/>
    <x v="4"/>
    <n v="8"/>
    <n v="1"/>
    <n v="0.125"/>
    <n v="4"/>
    <n v="4.8"/>
    <m/>
    <m/>
    <n v="0.6"/>
    <n v="0.72"/>
    <n v="3"/>
    <n v="0.375"/>
    <n v="33.885008539944899"/>
    <m/>
    <n v="0.03"/>
    <s v="satisfaisante"/>
    <n v="0"/>
    <n v="8"/>
    <n v="0.24"/>
    <n v="0.24"/>
    <n v="8.1324020495867746"/>
    <m/>
  </r>
  <r>
    <x v="1"/>
    <x v="1"/>
    <x v="1"/>
    <x v="1"/>
    <x v="1"/>
    <x v="3"/>
    <x v="1"/>
    <s v="Sculpture ; arts du métal"/>
    <s v="730-739.92"/>
    <x v="5"/>
    <n v="23"/>
    <n v="0"/>
    <n v="0"/>
    <n v="16"/>
    <n v="19.2"/>
    <m/>
    <m/>
    <n v="0.83478260869565213"/>
    <n v="1.0017391304347825"/>
    <n v="11"/>
    <n v="0.47826086956521741"/>
    <n v="33.885008539944899"/>
    <m/>
    <n v="0.03"/>
    <s v="très surdimensionnée"/>
    <n v="-0.25"/>
    <n v="17.25"/>
    <n v="0.51749999999999996"/>
    <n v="6.2675000000000001"/>
    <n v="17.535491919421485"/>
    <m/>
  </r>
  <r>
    <x v="1"/>
    <x v="1"/>
    <x v="1"/>
    <x v="1"/>
    <x v="1"/>
    <x v="3"/>
    <x v="1"/>
    <s v="Sculpture ; arts du métal"/>
    <s v="730-739.92"/>
    <x v="6"/>
    <n v="7"/>
    <n v="0"/>
    <n v="0"/>
    <n v="8"/>
    <n v="9.6"/>
    <m/>
    <m/>
    <n v="1.3714285714285714"/>
    <n v="1.6457142857142857"/>
    <n v="5"/>
    <n v="0.7142857142857143"/>
    <n v="33.885008539944899"/>
    <m/>
    <n v="0.03"/>
    <s v="satisfaisante"/>
    <n v="0"/>
    <n v="7"/>
    <n v="0.21"/>
    <n v="0.21"/>
    <n v="7.1158517933884289"/>
    <m/>
  </r>
  <r>
    <x v="1"/>
    <x v="1"/>
    <x v="1"/>
    <x v="1"/>
    <x v="1"/>
    <x v="3"/>
    <x v="1"/>
    <s v="Sculpture ; arts du métal"/>
    <s v="730-739.92"/>
    <x v="0"/>
    <n v="199"/>
    <n v="7"/>
    <n v="3.5175879396984924E-2"/>
    <n v="164"/>
    <n v="196.79999999999998"/>
    <m/>
    <m/>
    <n v="0.98894472361809038"/>
    <n v="1.1867336683417085"/>
    <n v="83"/>
    <n v="0.41708542713567837"/>
    <n v="33.885008539944899"/>
    <m/>
    <m/>
    <m/>
    <m/>
    <m/>
    <m/>
    <m/>
    <m/>
    <m/>
  </r>
  <r>
    <x v="1"/>
    <x v="1"/>
    <x v="1"/>
    <x v="1"/>
    <x v="1"/>
    <x v="4"/>
    <x v="1"/>
    <s v="Dessin ; calligraphie "/>
    <s v="741-745"/>
    <x v="1"/>
    <n v="13"/>
    <n v="2"/>
    <n v="0.15384615384615385"/>
    <n v="12"/>
    <n v="14.399999999999999"/>
    <m/>
    <m/>
    <n v="1.1076923076923075"/>
    <n v="1.329230769230769"/>
    <n v="6"/>
    <n v="0.46153846153846156"/>
    <n v="26.941762951807224"/>
    <m/>
    <n v="0.05"/>
    <s v="satisfaisante"/>
    <n v="0"/>
    <n v="13"/>
    <n v="0.65"/>
    <n v="0.65"/>
    <n v="17.512145918674697"/>
    <s v="à discuter"/>
  </r>
  <r>
    <x v="1"/>
    <x v="1"/>
    <x v="1"/>
    <x v="1"/>
    <x v="1"/>
    <x v="4"/>
    <x v="1"/>
    <s v="Dessin ; calligraphie "/>
    <s v="741-745"/>
    <x v="2"/>
    <n v="372"/>
    <n v="10"/>
    <n v="2.6881720430107527E-2"/>
    <n v="618"/>
    <n v="741.6"/>
    <m/>
    <m/>
    <n v="1.9935483870967743"/>
    <n v="2.3922580645161289"/>
    <n v="241"/>
    <n v="0.64784946236559138"/>
    <n v="26.941762951807224"/>
    <m/>
    <n v="0.05"/>
    <s v="satisfaisante"/>
    <n v="0"/>
    <n v="372"/>
    <n v="18.600000000000001"/>
    <n v="18.600000000000001"/>
    <n v="501.1167909036144"/>
    <m/>
  </r>
  <r>
    <x v="1"/>
    <x v="1"/>
    <x v="1"/>
    <x v="1"/>
    <x v="1"/>
    <x v="4"/>
    <x v="1"/>
    <s v="Dessin ; calligraphie "/>
    <s v="741-745"/>
    <x v="3"/>
    <n v="19"/>
    <n v="0"/>
    <n v="0"/>
    <n v="16"/>
    <n v="19.2"/>
    <m/>
    <m/>
    <n v="1.0105263157894737"/>
    <n v="1.2126315789473685"/>
    <n v="8"/>
    <n v="0.42105263157894735"/>
    <n v="26.941762951807224"/>
    <m/>
    <n v="0.05"/>
    <s v="satisfaisante"/>
    <n v="0"/>
    <n v="19"/>
    <n v="0.95000000000000007"/>
    <n v="0.95000000000000007"/>
    <n v="25.594674804216865"/>
    <m/>
  </r>
  <r>
    <x v="1"/>
    <x v="1"/>
    <x v="1"/>
    <x v="1"/>
    <x v="1"/>
    <x v="4"/>
    <x v="1"/>
    <s v="Dessin ; calligraphie "/>
    <s v="741-745"/>
    <x v="4"/>
    <n v="54"/>
    <n v="3"/>
    <n v="5.5555555555555552E-2"/>
    <n v="36"/>
    <n v="43.199999999999996"/>
    <m/>
    <m/>
    <n v="0.79999999999999993"/>
    <n v="0.95999999999999985"/>
    <n v="25"/>
    <n v="0.46296296296296297"/>
    <n v="26.941762951807224"/>
    <m/>
    <n v="0.05"/>
    <s v="satisfaisante"/>
    <n v="0"/>
    <n v="54"/>
    <n v="2.7"/>
    <n v="2.7"/>
    <n v="72.742759969879515"/>
    <m/>
  </r>
  <r>
    <x v="1"/>
    <x v="1"/>
    <x v="1"/>
    <x v="1"/>
    <x v="1"/>
    <x v="4"/>
    <x v="1"/>
    <s v="Dessin ; calligraphie "/>
    <s v="741-745"/>
    <x v="5"/>
    <n v="119"/>
    <n v="2"/>
    <n v="1.680672268907563E-2"/>
    <n v="120"/>
    <n v="144"/>
    <m/>
    <m/>
    <n v="1.2100840336134453"/>
    <n v="1.4521008403361344"/>
    <n v="66"/>
    <n v="0.55462184873949583"/>
    <n v="26.941762951807224"/>
    <m/>
    <n v="0.05"/>
    <s v="surdimensionnée"/>
    <n v="-0.15"/>
    <n v="101.14999999999999"/>
    <n v="5.0575000000000001"/>
    <n v="22.90750000000001"/>
    <n v="136.25796612876505"/>
    <m/>
  </r>
  <r>
    <x v="1"/>
    <x v="1"/>
    <x v="1"/>
    <x v="1"/>
    <x v="1"/>
    <x v="4"/>
    <x v="1"/>
    <s v="Dessin ; calligraphie "/>
    <s v="741-745"/>
    <x v="6"/>
    <n v="51"/>
    <n v="1"/>
    <n v="1.9607843137254902E-2"/>
    <n v="69"/>
    <n v="82.8"/>
    <m/>
    <m/>
    <n v="1.6235294117647059"/>
    <n v="1.9482352941176471"/>
    <n v="38"/>
    <n v="0.74509803921568629"/>
    <n v="26.941762951807224"/>
    <m/>
    <n v="0.05"/>
    <s v="satisfaisante"/>
    <n v="0"/>
    <n v="51"/>
    <n v="2.5500000000000003"/>
    <n v="2.5500000000000003"/>
    <n v="68.701495527108435"/>
    <m/>
  </r>
  <r>
    <x v="1"/>
    <x v="1"/>
    <x v="1"/>
    <x v="1"/>
    <x v="1"/>
    <x v="4"/>
    <x v="1"/>
    <s v="Dessin ; calligraphie "/>
    <s v="741-745"/>
    <x v="0"/>
    <n v="628"/>
    <n v="18"/>
    <n v="2.8662420382165606E-2"/>
    <n v="871"/>
    <n v="1045.2"/>
    <m/>
    <m/>
    <n v="1.6643312101910828"/>
    <n v="1.9971974522292992"/>
    <n v="384"/>
    <n v="0.61146496815286622"/>
    <n v="26.941762951807224"/>
    <m/>
    <m/>
    <m/>
    <m/>
    <m/>
    <m/>
    <m/>
    <m/>
    <m/>
  </r>
  <r>
    <x v="1"/>
    <x v="1"/>
    <x v="1"/>
    <x v="1"/>
    <x v="1"/>
    <x v="5"/>
    <x v="1"/>
    <s v="Bricolage ; couture ; mode"/>
    <s v="745.5-746.92"/>
    <x v="1"/>
    <n v="15"/>
    <n v="2"/>
    <n v="0.13333333333333333"/>
    <n v="6"/>
    <n v="7.1999999999999993"/>
    <m/>
    <m/>
    <n v="0.47999999999999993"/>
    <n v="0.57599999999999985"/>
    <n v="5"/>
    <n v="0.33333333333333331"/>
    <n v="26.941762951807224"/>
    <m/>
    <n v="0.08"/>
    <s v="satisfaisante"/>
    <n v="0"/>
    <n v="15"/>
    <n v="1.2"/>
    <n v="1.2"/>
    <n v="32.33011554216867"/>
    <m/>
  </r>
  <r>
    <x v="1"/>
    <x v="1"/>
    <x v="1"/>
    <x v="1"/>
    <x v="1"/>
    <x v="5"/>
    <x v="1"/>
    <s v="Bricolage ; couture ; mode"/>
    <s v="745.5-746.92"/>
    <x v="2"/>
    <n v="767"/>
    <n v="39"/>
    <n v="5.0847457627118647E-2"/>
    <n v="1144"/>
    <n v="1372.8"/>
    <m/>
    <m/>
    <n v="1.7898305084745763"/>
    <n v="2.1477966101694914"/>
    <n v="510"/>
    <n v="0.66492829204693615"/>
    <n v="26.941762951807224"/>
    <m/>
    <n v="0.05"/>
    <s v="un peu surdimensionnée"/>
    <n v="-0.1"/>
    <n v="690.30000000000007"/>
    <n v="34.515000000000008"/>
    <n v="111.21499999999995"/>
    <n v="929.89494828162651"/>
    <m/>
  </r>
  <r>
    <x v="1"/>
    <x v="1"/>
    <x v="1"/>
    <x v="1"/>
    <x v="1"/>
    <x v="5"/>
    <x v="1"/>
    <s v="Bricolage ; couture ; mode"/>
    <s v="745.5-746.92"/>
    <x v="3"/>
    <n v="29"/>
    <n v="5"/>
    <n v="0.17241379310344829"/>
    <n v="31"/>
    <n v="37.199999999999996"/>
    <m/>
    <m/>
    <n v="1.2827586206896551"/>
    <n v="1.539310344827586"/>
    <n v="11"/>
    <n v="0.37931034482758619"/>
    <n v="26.941762951807224"/>
    <m/>
    <n v="0.08"/>
    <s v="satisfaisante"/>
    <n v="0"/>
    <n v="29"/>
    <n v="2.3199999999999998"/>
    <n v="2.3199999999999998"/>
    <n v="62.504890048192756"/>
    <m/>
  </r>
  <r>
    <x v="1"/>
    <x v="1"/>
    <x v="1"/>
    <x v="1"/>
    <x v="1"/>
    <x v="5"/>
    <x v="1"/>
    <s v="Bricolage ; couture ; mode"/>
    <s v="745.5-746.92"/>
    <x v="4"/>
    <n v="101"/>
    <n v="12"/>
    <n v="0.11881188118811881"/>
    <n v="76"/>
    <n v="91.2"/>
    <m/>
    <m/>
    <n v="0.902970297029703"/>
    <n v="1.0835643564356436"/>
    <n v="38"/>
    <n v="0.37623762376237624"/>
    <n v="26.941762951807224"/>
    <m/>
    <n v="0.08"/>
    <s v="surdimensionnée"/>
    <n v="-0.15"/>
    <n v="85.85"/>
    <n v="6.8679999999999994"/>
    <n v="22.018000000000004"/>
    <n v="185.036027953012"/>
    <m/>
  </r>
  <r>
    <x v="1"/>
    <x v="1"/>
    <x v="1"/>
    <x v="1"/>
    <x v="1"/>
    <x v="5"/>
    <x v="1"/>
    <s v="Bricolage ; couture ; mode"/>
    <s v="745.5-746.92"/>
    <x v="5"/>
    <n v="262"/>
    <n v="23"/>
    <n v="8.7786259541984726E-2"/>
    <n v="256"/>
    <n v="307.2"/>
    <m/>
    <m/>
    <n v="1.1725190839694657"/>
    <n v="1.4070229007633588"/>
    <n v="138"/>
    <n v="0.52671755725190839"/>
    <n v="26.941762951807224"/>
    <m/>
    <n v="0.08"/>
    <s v="très surdimensionnée"/>
    <n v="-0.25"/>
    <n v="196.5"/>
    <n v="15.72"/>
    <n v="81.22"/>
    <n v="423.52451360240957"/>
    <s v="plus petit mais plus frais avec nouvelles tendances"/>
  </r>
  <r>
    <x v="1"/>
    <x v="1"/>
    <x v="1"/>
    <x v="1"/>
    <x v="1"/>
    <x v="5"/>
    <x v="1"/>
    <s v="Bricolage ; couture ; mode"/>
    <s v="745.5-746.92"/>
    <x v="6"/>
    <n v="138"/>
    <n v="23"/>
    <n v="0.16666666666666666"/>
    <n v="137"/>
    <n v="164.4"/>
    <m/>
    <m/>
    <n v="1.191304347826087"/>
    <n v="1.4295652173913043"/>
    <n v="78"/>
    <n v="0.56521739130434778"/>
    <n v="26.941762951807224"/>
    <m/>
    <n v="0.08"/>
    <s v="satisfaisante"/>
    <n v="0"/>
    <n v="138"/>
    <n v="11.040000000000001"/>
    <n v="11.040000000000001"/>
    <n v="297.43706298795178"/>
    <m/>
  </r>
  <r>
    <x v="1"/>
    <x v="1"/>
    <x v="1"/>
    <x v="1"/>
    <x v="1"/>
    <x v="5"/>
    <x v="1"/>
    <s v="Bricolage ; couture ; mode"/>
    <s v="745.5-746.92"/>
    <x v="0"/>
    <n v="1312"/>
    <n v="104"/>
    <n v="7.926829268292683E-2"/>
    <n v="1650"/>
    <n v="1980"/>
    <m/>
    <m/>
    <n v="1.5091463414634145"/>
    <n v="1.8109756097560974"/>
    <n v="780"/>
    <n v="0.59451219512195119"/>
    <n v="26.941762951807224"/>
    <m/>
    <m/>
    <m/>
    <m/>
    <m/>
    <m/>
    <m/>
    <m/>
    <m/>
  </r>
  <r>
    <x v="1"/>
    <x v="1"/>
    <x v="1"/>
    <x v="1"/>
    <x v="1"/>
    <x v="6"/>
    <x v="1"/>
    <s v="Aménagement intérieur"/>
    <s v="747-749"/>
    <x v="1"/>
    <n v="1"/>
    <n v="0"/>
    <n v="0"/>
    <n v="1"/>
    <n v="1.2"/>
    <m/>
    <m/>
    <n v="1.2"/>
    <n v="1.44"/>
    <n v="1"/>
    <n v="1"/>
    <n v="26.941762951807224"/>
    <m/>
    <n v="0.15"/>
    <s v="très insuffisante"/>
    <n v="0.25"/>
    <n v="1.25"/>
    <n v="0.1875"/>
    <n v="-6.25E-2"/>
    <n v="5.0515805534638547"/>
    <m/>
  </r>
  <r>
    <x v="1"/>
    <x v="1"/>
    <x v="1"/>
    <x v="1"/>
    <x v="1"/>
    <x v="6"/>
    <x v="1"/>
    <s v="Aménagement intérieur"/>
    <s v="747-749"/>
    <x v="2"/>
    <n v="176"/>
    <n v="6"/>
    <n v="3.4090909090909088E-2"/>
    <n v="277"/>
    <n v="332.4"/>
    <m/>
    <m/>
    <n v="1.8886363636363634"/>
    <n v="2.2663636363636361"/>
    <n v="121"/>
    <n v="0.6875"/>
    <n v="26.941762951807224"/>
    <m/>
    <n v="0.1"/>
    <s v="satisfaisante"/>
    <n v="0"/>
    <n v="176"/>
    <n v="17.600000000000001"/>
    <n v="17.600000000000001"/>
    <n v="474.17502795180718"/>
    <m/>
  </r>
  <r>
    <x v="1"/>
    <x v="1"/>
    <x v="1"/>
    <x v="1"/>
    <x v="1"/>
    <x v="6"/>
    <x v="1"/>
    <s v="Aménagement intérieur"/>
    <s v="747-749"/>
    <x v="3"/>
    <n v="12"/>
    <n v="2"/>
    <n v="0.16666666666666666"/>
    <n v="24"/>
    <n v="28.799999999999997"/>
    <m/>
    <m/>
    <n v="2.4"/>
    <n v="2.88"/>
    <n v="10"/>
    <n v="0.83333333333333337"/>
    <n v="26.941762951807224"/>
    <m/>
    <n v="0.15"/>
    <s v="satisfaisante"/>
    <n v="0"/>
    <n v="12"/>
    <n v="1.7999999999999998"/>
    <n v="1.7999999999999998"/>
    <n v="48.495173313252998"/>
    <m/>
  </r>
  <r>
    <x v="1"/>
    <x v="1"/>
    <x v="1"/>
    <x v="1"/>
    <x v="1"/>
    <x v="6"/>
    <x v="1"/>
    <s v="Aménagement intérieur"/>
    <s v="747-749"/>
    <x v="4"/>
    <n v="17"/>
    <n v="1"/>
    <n v="5.8823529411764705E-2"/>
    <n v="9"/>
    <n v="10.799999999999999"/>
    <m/>
    <m/>
    <n v="0.63529411764705879"/>
    <n v="0.76235294117647057"/>
    <n v="6"/>
    <n v="0.35294117647058826"/>
    <n v="26.941762951807224"/>
    <m/>
    <n v="0.2"/>
    <s v="un peu insuffisante"/>
    <n v="0.1"/>
    <n v="18.700000000000003"/>
    <n v="3.7400000000000007"/>
    <n v="2.0399999999999978"/>
    <n v="100.76219343975903"/>
    <s v="Effort particulier pour 2020"/>
  </r>
  <r>
    <x v="1"/>
    <x v="1"/>
    <x v="1"/>
    <x v="1"/>
    <x v="1"/>
    <x v="6"/>
    <x v="1"/>
    <s v="Aménagement intérieur"/>
    <s v="747-749"/>
    <x v="5"/>
    <n v="43"/>
    <n v="0"/>
    <n v="0"/>
    <n v="53"/>
    <n v="63.599999999999994"/>
    <m/>
    <m/>
    <n v="1.4790697674418603"/>
    <n v="1.7748837209302322"/>
    <n v="30"/>
    <n v="0.69767441860465118"/>
    <n v="26.941762951807224"/>
    <m/>
    <n v="0.15"/>
    <s v="satisfaisante"/>
    <n v="0"/>
    <n v="43"/>
    <n v="6.45"/>
    <n v="6.45"/>
    <n v="173.77437103915659"/>
    <m/>
  </r>
  <r>
    <x v="1"/>
    <x v="1"/>
    <x v="1"/>
    <x v="1"/>
    <x v="1"/>
    <x v="6"/>
    <x v="1"/>
    <s v="Aménagement intérieur"/>
    <s v="747-749"/>
    <x v="6"/>
    <n v="30"/>
    <n v="5"/>
    <n v="0.16666666666666666"/>
    <n v="35"/>
    <n v="42"/>
    <m/>
    <m/>
    <n v="1.4"/>
    <n v="1.68"/>
    <n v="18"/>
    <n v="0.6"/>
    <n v="26.941762951807224"/>
    <m/>
    <n v="0.15"/>
    <s v="insuffisante"/>
    <n v="0.15"/>
    <n v="34.5"/>
    <n v="5.1749999999999998"/>
    <n v="0.67499999999999982"/>
    <n v="139.42362327560238"/>
    <m/>
  </r>
  <r>
    <x v="1"/>
    <x v="1"/>
    <x v="1"/>
    <x v="1"/>
    <x v="1"/>
    <x v="6"/>
    <x v="1"/>
    <s v="Aménagement intérieur"/>
    <s v="747-749"/>
    <x v="0"/>
    <n v="279"/>
    <n v="14"/>
    <n v="5.0179211469534052E-2"/>
    <n v="399"/>
    <n v="478.79999999999995"/>
    <m/>
    <m/>
    <n v="1.7161290322580645"/>
    <n v="2.0593548387096772"/>
    <n v="186"/>
    <n v="0.66666666666666663"/>
    <n v="26.941762951807224"/>
    <m/>
    <m/>
    <m/>
    <m/>
    <m/>
    <m/>
    <m/>
    <m/>
    <m/>
  </r>
  <r>
    <x v="1"/>
    <x v="1"/>
    <x v="1"/>
    <x v="1"/>
    <x v="1"/>
    <x v="7"/>
    <x v="1"/>
    <s v="Peinture ; graphisme"/>
    <s v="750-760.92"/>
    <x v="1"/>
    <n v="5"/>
    <n v="2"/>
    <n v="0.4"/>
    <n v="4"/>
    <n v="4.8"/>
    <m/>
    <m/>
    <n v="0.96"/>
    <n v="1.1519999999999999"/>
    <n v="3"/>
    <n v="0.6"/>
    <n v="33.885008539944899"/>
    <m/>
    <n v="0.05"/>
    <s v="satisfaisante"/>
    <n v="0"/>
    <n v="5"/>
    <n v="0.25"/>
    <n v="0.25"/>
    <n v="8.4712521349862246"/>
    <m/>
  </r>
  <r>
    <x v="1"/>
    <x v="1"/>
    <x v="1"/>
    <x v="1"/>
    <x v="1"/>
    <x v="7"/>
    <x v="1"/>
    <s v="Peinture ; graphisme"/>
    <s v="750-760.92"/>
    <x v="2"/>
    <n v="810"/>
    <n v="27"/>
    <n v="3.3333333333333333E-2"/>
    <n v="881"/>
    <n v="1057.2"/>
    <m/>
    <m/>
    <n v="1.3051851851851852"/>
    <n v="1.5662222222222222"/>
    <n v="455"/>
    <n v="0.56172839506172845"/>
    <n v="33.885008539944899"/>
    <m/>
    <n v="0.05"/>
    <s v="un peu surdimensionnée"/>
    <n v="-0.1"/>
    <n v="729"/>
    <n v="36.450000000000003"/>
    <n v="117.45"/>
    <n v="1235.1085612809916"/>
    <m/>
  </r>
  <r>
    <x v="1"/>
    <x v="1"/>
    <x v="1"/>
    <x v="1"/>
    <x v="1"/>
    <x v="7"/>
    <x v="1"/>
    <s v="Peinture ; graphisme"/>
    <s v="750-760.92"/>
    <x v="3"/>
    <n v="6"/>
    <n v="0"/>
    <n v="0"/>
    <n v="2"/>
    <n v="2.4"/>
    <m/>
    <m/>
    <n v="0.39999999999999997"/>
    <n v="0.47999999999999993"/>
    <n v="1"/>
    <n v="0.16666666666666666"/>
    <n v="33.885008539944899"/>
    <m/>
    <n v="0.05"/>
    <s v="satisfaisante"/>
    <n v="0"/>
    <n v="6"/>
    <n v="0.30000000000000004"/>
    <n v="0.30000000000000004"/>
    <n v="10.165502561983471"/>
    <m/>
  </r>
  <r>
    <x v="1"/>
    <x v="1"/>
    <x v="1"/>
    <x v="1"/>
    <x v="1"/>
    <x v="7"/>
    <x v="1"/>
    <s v="Peinture ; graphisme"/>
    <s v="750-760.92"/>
    <x v="4"/>
    <n v="38"/>
    <n v="4"/>
    <n v="0.10526315789473684"/>
    <n v="26"/>
    <n v="31.2"/>
    <m/>
    <m/>
    <n v="0.82105263157894737"/>
    <n v="0.98526315789473684"/>
    <n v="21"/>
    <n v="0.55263157894736847"/>
    <n v="33.885008539944899"/>
    <m/>
    <n v="0.2"/>
    <s v="très insuffisante"/>
    <n v="0.25"/>
    <n v="47.5"/>
    <n v="9.5"/>
    <n v="0"/>
    <n v="321.90758112947651"/>
    <s v="Effort particulier pour 2020 pour graphisme"/>
  </r>
  <r>
    <x v="1"/>
    <x v="1"/>
    <x v="1"/>
    <x v="1"/>
    <x v="1"/>
    <x v="7"/>
    <x v="1"/>
    <s v="Peinture ; graphisme"/>
    <s v="750-760.92"/>
    <x v="5"/>
    <n v="126"/>
    <n v="3"/>
    <n v="2.3809523809523808E-2"/>
    <n v="104"/>
    <n v="124.8"/>
    <m/>
    <m/>
    <n v="0.9904761904761904"/>
    <n v="1.1885714285714284"/>
    <n v="62"/>
    <n v="0.49206349206349204"/>
    <n v="33.885008539944899"/>
    <m/>
    <n v="0.05"/>
    <s v="un peu surdimensionnée"/>
    <n v="-0.1"/>
    <n v="113.4"/>
    <n v="5.6700000000000008"/>
    <n v="18.269999999999996"/>
    <n v="192.1279984214876"/>
    <m/>
  </r>
  <r>
    <x v="1"/>
    <x v="1"/>
    <x v="1"/>
    <x v="1"/>
    <x v="1"/>
    <x v="7"/>
    <x v="1"/>
    <s v="Peinture ; graphisme"/>
    <s v="750-760.92"/>
    <x v="6"/>
    <n v="84"/>
    <n v="3"/>
    <n v="3.5714285714285712E-2"/>
    <n v="53"/>
    <n v="63.599999999999994"/>
    <m/>
    <m/>
    <n v="0.75714285714285712"/>
    <n v="0.90857142857142847"/>
    <n v="35"/>
    <n v="0.41666666666666669"/>
    <n v="33.885008539944899"/>
    <m/>
    <n v="0.05"/>
    <s v="un peu surdimensionnée"/>
    <n v="-0.1"/>
    <n v="75.600000000000009"/>
    <n v="3.7800000000000007"/>
    <n v="12.179999999999993"/>
    <n v="128.08533228099174"/>
    <m/>
  </r>
  <r>
    <x v="1"/>
    <x v="1"/>
    <x v="1"/>
    <x v="1"/>
    <x v="1"/>
    <x v="7"/>
    <x v="1"/>
    <s v="Peinture ; graphisme"/>
    <s v="750-760.92"/>
    <x v="0"/>
    <n v="1069"/>
    <n v="39"/>
    <n v="3.6482694106641719E-2"/>
    <n v="1070"/>
    <n v="1284"/>
    <m/>
    <m/>
    <n v="1.2011225444340505"/>
    <n v="1.4413470533208605"/>
    <n v="577"/>
    <n v="0.53975678203928901"/>
    <n v="33.885008539944899"/>
    <m/>
    <m/>
    <m/>
    <m/>
    <m/>
    <m/>
    <m/>
    <m/>
    <m/>
  </r>
  <r>
    <x v="1"/>
    <x v="1"/>
    <x v="1"/>
    <x v="1"/>
    <x v="1"/>
    <x v="8"/>
    <x v="1"/>
    <s v="Photographie ; cinéma"/>
    <s v="770-779"/>
    <x v="1"/>
    <n v="6"/>
    <n v="1"/>
    <n v="0.16666666666666666"/>
    <n v="2"/>
    <n v="2.4"/>
    <m/>
    <m/>
    <n v="0.39999999999999997"/>
    <n v="0.47999999999999993"/>
    <n v="1"/>
    <n v="0.16666666666666666"/>
    <n v="33.885008539944899"/>
    <m/>
    <n v="0.08"/>
    <s v="satisfaisante"/>
    <n v="0"/>
    <n v="6"/>
    <n v="0.48"/>
    <n v="0.48"/>
    <n v="16.264804099173549"/>
    <m/>
  </r>
  <r>
    <x v="1"/>
    <x v="1"/>
    <x v="1"/>
    <x v="1"/>
    <x v="1"/>
    <x v="8"/>
    <x v="1"/>
    <s v="Photographie ; cinéma"/>
    <s v="770-779"/>
    <x v="2"/>
    <n v="790"/>
    <n v="48"/>
    <n v="6.0759493670886074E-2"/>
    <n v="897"/>
    <n v="1076.3999999999999"/>
    <m/>
    <m/>
    <n v="1.3625316455696201"/>
    <n v="1.6350379746835442"/>
    <n v="449"/>
    <n v="0.56835443037974687"/>
    <n v="33.885008539944899"/>
    <m/>
    <n v="0.05"/>
    <s v="satisfaisante"/>
    <n v="0"/>
    <n v="790"/>
    <n v="39.5"/>
    <n v="39.5"/>
    <n v="1338.4578373278234"/>
    <m/>
  </r>
  <r>
    <x v="1"/>
    <x v="1"/>
    <x v="1"/>
    <x v="1"/>
    <x v="1"/>
    <x v="8"/>
    <x v="1"/>
    <s v="Photographie ; cinéma"/>
    <s v="770-779"/>
    <x v="3"/>
    <n v="7"/>
    <n v="1"/>
    <n v="0.14285714285714285"/>
    <n v="8"/>
    <n v="9.6"/>
    <m/>
    <m/>
    <n v="1.3714285714285714"/>
    <n v="1.6457142857142857"/>
    <n v="4"/>
    <n v="0.5714285714285714"/>
    <n v="33.885008539944899"/>
    <m/>
    <n v="0.08"/>
    <s v="satisfaisante"/>
    <n v="0"/>
    <n v="7"/>
    <n v="0.56000000000000005"/>
    <n v="0.56000000000000005"/>
    <n v="18.975604782369146"/>
    <m/>
  </r>
  <r>
    <x v="1"/>
    <x v="1"/>
    <x v="1"/>
    <x v="1"/>
    <x v="1"/>
    <x v="8"/>
    <x v="1"/>
    <s v="Photographie ; cinéma"/>
    <s v="770-779"/>
    <x v="4"/>
    <n v="26"/>
    <n v="9"/>
    <n v="0.34615384615384615"/>
    <n v="16"/>
    <n v="19.2"/>
    <m/>
    <m/>
    <n v="0.73846153846153839"/>
    <n v="0.88615384615384607"/>
    <n v="9"/>
    <n v="0.34615384615384615"/>
    <n v="33.885008539944899"/>
    <m/>
    <n v="0.15"/>
    <s v="un peu insuffisante"/>
    <n v="0.1"/>
    <n v="28.6"/>
    <n v="4.29"/>
    <n v="1.6899999999999986"/>
    <n v="145.36668663636362"/>
    <s v="Effort particulier pour 2020"/>
  </r>
  <r>
    <x v="1"/>
    <x v="1"/>
    <x v="1"/>
    <x v="1"/>
    <x v="1"/>
    <x v="8"/>
    <x v="1"/>
    <s v="Photographie ; cinéma"/>
    <s v="770-779"/>
    <x v="5"/>
    <n v="49"/>
    <n v="0"/>
    <n v="0"/>
    <n v="45"/>
    <n v="54"/>
    <m/>
    <m/>
    <n v="1.1020408163265305"/>
    <n v="1.3224489795918366"/>
    <n v="26"/>
    <n v="0.53061224489795922"/>
    <n v="33.885008539944899"/>
    <m/>
    <n v="0.08"/>
    <s v="satisfaisante"/>
    <n v="0"/>
    <n v="49"/>
    <n v="3.92"/>
    <n v="3.92"/>
    <n v="132.82923347658399"/>
    <m/>
  </r>
  <r>
    <x v="1"/>
    <x v="1"/>
    <x v="1"/>
    <x v="1"/>
    <x v="1"/>
    <x v="8"/>
    <x v="1"/>
    <s v="Photographie ; cinéma"/>
    <s v="770-779"/>
    <x v="6"/>
    <n v="52"/>
    <n v="7"/>
    <n v="0.13461538461538461"/>
    <n v="49"/>
    <n v="58.8"/>
    <m/>
    <m/>
    <n v="1.1307692307692307"/>
    <n v="1.3569230769230769"/>
    <n v="30"/>
    <n v="0.57692307692307687"/>
    <n v="33.885008539944899"/>
    <m/>
    <n v="0.08"/>
    <s v="satisfaisante"/>
    <n v="0"/>
    <n v="52"/>
    <n v="4.16"/>
    <n v="4.16"/>
    <n v="140.9616355261708"/>
    <m/>
  </r>
  <r>
    <x v="1"/>
    <x v="1"/>
    <x v="1"/>
    <x v="1"/>
    <x v="1"/>
    <x v="8"/>
    <x v="1"/>
    <s v="Photographie ; cinéma"/>
    <s v="770-779"/>
    <x v="0"/>
    <n v="930"/>
    <n v="66"/>
    <n v="7.0967741935483872E-2"/>
    <n v="1017"/>
    <n v="1220.3999999999999"/>
    <m/>
    <m/>
    <n v="1.3122580645161288"/>
    <n v="1.5747096774193545"/>
    <n v="519"/>
    <n v="0.5580645161290323"/>
    <n v="33.885008539944899"/>
    <m/>
    <m/>
    <m/>
    <m/>
    <m/>
    <m/>
    <m/>
    <m/>
    <m/>
  </r>
  <r>
    <x v="1"/>
    <x v="1"/>
    <x v="1"/>
    <x v="1"/>
    <x v="1"/>
    <x v="9"/>
    <x v="1"/>
    <s v="Musique ; danse"/>
    <s v="780.9-793.3"/>
    <x v="1"/>
    <n v="5"/>
    <n v="2"/>
    <n v="0.4"/>
    <n v="2"/>
    <n v="2.4"/>
    <m/>
    <m/>
    <n v="0.48"/>
    <n v="0.57599999999999996"/>
    <n v="2"/>
    <n v="0.4"/>
    <n v="33.885008539944899"/>
    <m/>
    <n v="0.08"/>
    <s v="satisfaisante"/>
    <n v="0"/>
    <n v="5"/>
    <n v="0.4"/>
    <n v="0.4"/>
    <n v="13.554003415977959"/>
    <m/>
  </r>
  <r>
    <x v="1"/>
    <x v="1"/>
    <x v="1"/>
    <x v="1"/>
    <x v="1"/>
    <x v="9"/>
    <x v="1"/>
    <s v="Musique ; danse"/>
    <s v="780.9-793.3"/>
    <x v="2"/>
    <n v="886"/>
    <n v="52"/>
    <n v="5.8690744920993229E-2"/>
    <n v="942"/>
    <n v="1130.3999999999999"/>
    <m/>
    <m/>
    <n v="1.2758465011286679"/>
    <n v="1.5310158013544015"/>
    <n v="473"/>
    <n v="0.53386004514672691"/>
    <n v="33.885008539944899"/>
    <m/>
    <n v="0.05"/>
    <s v="surdimensionnée"/>
    <n v="-0.15"/>
    <n v="753.1"/>
    <n v="37.655000000000001"/>
    <n v="170.55499999999998"/>
    <n v="1275.9399965716252"/>
    <m/>
  </r>
  <r>
    <x v="1"/>
    <x v="1"/>
    <x v="1"/>
    <x v="1"/>
    <x v="1"/>
    <x v="9"/>
    <x v="1"/>
    <s v="Musique ; danse"/>
    <s v="780.9-793.3"/>
    <x v="3"/>
    <n v="14"/>
    <n v="0"/>
    <n v="0"/>
    <n v="31"/>
    <n v="37.199999999999996"/>
    <m/>
    <m/>
    <n v="2.657142857142857"/>
    <n v="3.1885714285714282"/>
    <n v="10"/>
    <n v="0.7142857142857143"/>
    <n v="33.885008539944899"/>
    <m/>
    <n v="0.08"/>
    <s v="satisfaisante"/>
    <n v="0"/>
    <n v="14"/>
    <n v="1.1200000000000001"/>
    <n v="1.1200000000000001"/>
    <n v="37.951209564738292"/>
    <m/>
  </r>
  <r>
    <x v="1"/>
    <x v="1"/>
    <x v="1"/>
    <x v="1"/>
    <x v="1"/>
    <x v="9"/>
    <x v="1"/>
    <s v="Musique ; danse"/>
    <s v="780.9-793.3"/>
    <x v="4"/>
    <n v="49"/>
    <n v="7"/>
    <n v="0.14285714285714285"/>
    <n v="22"/>
    <n v="26.4"/>
    <m/>
    <m/>
    <n v="0.53877551020408165"/>
    <n v="0.64653061224489794"/>
    <n v="19"/>
    <n v="0.38775510204081631"/>
    <n v="33.885008539944899"/>
    <m/>
    <n v="0.08"/>
    <s v="satisfaisante"/>
    <n v="0"/>
    <n v="49"/>
    <n v="3.92"/>
    <n v="3.92"/>
    <n v="132.82923347658399"/>
    <m/>
  </r>
  <r>
    <x v="1"/>
    <x v="1"/>
    <x v="1"/>
    <x v="1"/>
    <x v="1"/>
    <x v="9"/>
    <x v="1"/>
    <s v="Musique ; danse"/>
    <s v="780.9-793.3"/>
    <x v="5"/>
    <n v="129"/>
    <n v="1"/>
    <n v="7.7519379844961239E-3"/>
    <n v="66"/>
    <n v="79.2"/>
    <m/>
    <m/>
    <n v="0.61395348837209307"/>
    <n v="0.73674418604651171"/>
    <n v="44"/>
    <n v="0.34108527131782945"/>
    <n v="33.885008539944899"/>
    <m/>
    <n v="0.08"/>
    <s v="très surdimensionnée"/>
    <n v="-0.25"/>
    <n v="96.75"/>
    <n v="7.74"/>
    <n v="39.99"/>
    <n v="262.26996609917353"/>
    <m/>
  </r>
  <r>
    <x v="1"/>
    <x v="1"/>
    <x v="1"/>
    <x v="1"/>
    <x v="1"/>
    <x v="9"/>
    <x v="1"/>
    <s v="Musique ; danse"/>
    <s v="780.9-793.3"/>
    <x v="6"/>
    <n v="61"/>
    <n v="2"/>
    <n v="3.2786885245901641E-2"/>
    <n v="20"/>
    <n v="24"/>
    <m/>
    <m/>
    <n v="0.39344262295081966"/>
    <n v="0.47213114754098356"/>
    <n v="14"/>
    <n v="0.22950819672131148"/>
    <n v="33.885008539944899"/>
    <m/>
    <n v="0.08"/>
    <s v="satisfaisante"/>
    <n v="0"/>
    <n v="61"/>
    <n v="4.88"/>
    <n v="4.88"/>
    <n v="165.35884167493111"/>
    <m/>
  </r>
  <r>
    <x v="1"/>
    <x v="1"/>
    <x v="1"/>
    <x v="1"/>
    <x v="1"/>
    <x v="9"/>
    <x v="1"/>
    <s v="Musique ; danse"/>
    <s v="780.9-793.3"/>
    <x v="0"/>
    <n v="1144"/>
    <n v="64"/>
    <n v="5.5944055944055944E-2"/>
    <n v="1083"/>
    <n v="1299.5999999999999"/>
    <m/>
    <m/>
    <n v="1.136013986013986"/>
    <n v="1.3632167832167832"/>
    <n v="562"/>
    <n v="0.49125874125874125"/>
    <n v="33.885008539944899"/>
    <m/>
    <m/>
    <m/>
    <m/>
    <m/>
    <m/>
    <m/>
    <m/>
    <m/>
  </r>
  <r>
    <x v="2"/>
    <x v="1"/>
    <x v="1"/>
    <x v="1"/>
    <x v="1"/>
    <x v="10"/>
    <x v="1"/>
    <s v="Sports ; jeux"/>
    <s v="793.7-799.4"/>
    <x v="1"/>
    <n v="11"/>
    <n v="4"/>
    <n v="0.36363636363636365"/>
    <n v="12"/>
    <n v="14.399999999999999"/>
    <m/>
    <m/>
    <n v="1.3090909090909089"/>
    <n v="1.5709090909090906"/>
    <n v="6"/>
    <n v="0.54545454545454541"/>
    <n v="30.11"/>
    <m/>
    <n v="0.08"/>
    <s v="satisfaisante"/>
    <n v="0"/>
    <n v="11"/>
    <n v="0.88"/>
    <n v="0.88"/>
    <n v="26.4968"/>
    <m/>
  </r>
  <r>
    <x v="2"/>
    <x v="1"/>
    <x v="1"/>
    <x v="1"/>
    <x v="1"/>
    <x v="10"/>
    <x v="1"/>
    <s v="Sports ; jeux"/>
    <s v="793.7-799.4"/>
    <x v="2"/>
    <n v="1237"/>
    <n v="131"/>
    <n v="0.1059013742926435"/>
    <n v="2266"/>
    <n v="2719.2"/>
    <m/>
    <m/>
    <n v="2.1982215036378334"/>
    <n v="2.6378658043654002"/>
    <n v="902"/>
    <n v="0.72918350848827806"/>
    <n v="30.11"/>
    <m/>
    <n v="0.05"/>
    <s v="un peu surdimensionnée"/>
    <n v="-0.1"/>
    <n v="1113.3"/>
    <n v="55.664999999999999"/>
    <n v="179.36500000000004"/>
    <n v="1676.0731499999999"/>
    <m/>
  </r>
  <r>
    <x v="2"/>
    <x v="1"/>
    <x v="1"/>
    <x v="1"/>
    <x v="1"/>
    <x v="10"/>
    <x v="1"/>
    <s v="Sports ; jeux"/>
    <s v="793.7-799.4"/>
    <x v="3"/>
    <n v="35"/>
    <n v="3"/>
    <n v="8.5714285714285715E-2"/>
    <n v="55"/>
    <n v="66"/>
    <m/>
    <m/>
    <n v="1.8857142857142857"/>
    <n v="2.2628571428571429"/>
    <n v="22"/>
    <n v="0.62857142857142856"/>
    <n v="30.11"/>
    <m/>
    <n v="0.08"/>
    <s v="satisfaisante"/>
    <n v="0"/>
    <n v="35"/>
    <n v="2.8000000000000003"/>
    <n v="2.8000000000000003"/>
    <n v="84.308000000000007"/>
    <m/>
  </r>
  <r>
    <x v="2"/>
    <x v="1"/>
    <x v="1"/>
    <x v="1"/>
    <x v="1"/>
    <x v="10"/>
    <x v="1"/>
    <s v="Sports ; jeux"/>
    <s v="793.7-799.4"/>
    <x v="4"/>
    <n v="171"/>
    <n v="8"/>
    <n v="4.6783625730994149E-2"/>
    <n v="191"/>
    <n v="229.2"/>
    <m/>
    <m/>
    <n v="1.3403508771929824"/>
    <n v="1.6084210526315788"/>
    <n v="97"/>
    <n v="0.56725146198830412"/>
    <n v="30.11"/>
    <m/>
    <n v="0.08"/>
    <s v="satisfaisante"/>
    <n v="0"/>
    <n v="171"/>
    <n v="13.68"/>
    <n v="13.68"/>
    <n v="411.90479999999997"/>
    <m/>
  </r>
  <r>
    <x v="2"/>
    <x v="1"/>
    <x v="1"/>
    <x v="1"/>
    <x v="1"/>
    <x v="10"/>
    <x v="1"/>
    <s v="Sports ; jeux"/>
    <s v="793.7-799.4"/>
    <x v="5"/>
    <n v="233"/>
    <n v="21"/>
    <n v="9.012875536480687E-2"/>
    <n v="255"/>
    <n v="306"/>
    <m/>
    <m/>
    <n v="1.3133047210300428"/>
    <n v="1.5759656652360514"/>
    <n v="131"/>
    <n v="0.5622317596566524"/>
    <n v="30.11"/>
    <m/>
    <n v="0.08"/>
    <s v="surdimensionnée"/>
    <n v="-0.15"/>
    <n v="198.04999999999998"/>
    <n v="15.843999999999999"/>
    <n v="50.794000000000018"/>
    <n v="477.06283999999999"/>
    <m/>
  </r>
  <r>
    <x v="2"/>
    <x v="1"/>
    <x v="1"/>
    <x v="1"/>
    <x v="1"/>
    <x v="10"/>
    <x v="1"/>
    <s v="Sports ; jeux"/>
    <s v="793.7-799.4"/>
    <x v="6"/>
    <n v="174"/>
    <n v="24"/>
    <n v="0.13793103448275862"/>
    <n v="268"/>
    <n v="321.59999999999997"/>
    <m/>
    <m/>
    <n v="1.8482758620689652"/>
    <n v="2.2179310344827581"/>
    <n v="118"/>
    <n v="0.67816091954022983"/>
    <n v="30.11"/>
    <m/>
    <n v="0.08"/>
    <s v="satisfaisante"/>
    <n v="0"/>
    <n v="174"/>
    <n v="13.92"/>
    <n v="13.92"/>
    <n v="419.13119999999998"/>
    <m/>
  </r>
  <r>
    <x v="2"/>
    <x v="1"/>
    <x v="1"/>
    <x v="1"/>
    <x v="1"/>
    <x v="10"/>
    <x v="1"/>
    <s v="Sports ; jeux"/>
    <s v="793.7-799.4"/>
    <x v="0"/>
    <n v="1861"/>
    <n v="191"/>
    <n v="0.10263299301450833"/>
    <n v="3047"/>
    <n v="3656.4"/>
    <m/>
    <m/>
    <n v="1.9647501343363782"/>
    <n v="2.3577001612036539"/>
    <n v="1276"/>
    <n v="0.68565287479849546"/>
    <n v="30.11"/>
    <m/>
    <m/>
    <m/>
    <m/>
    <m/>
    <m/>
    <m/>
    <m/>
    <m/>
  </r>
  <r>
    <x v="3"/>
    <x v="1"/>
    <x v="1"/>
    <x v="2"/>
    <x v="2"/>
    <x v="11"/>
    <x v="1"/>
    <s v="Livres audio en français (roman)"/>
    <s v="Préfixe de cote LS + R"/>
    <x v="1"/>
    <n v="59"/>
    <n v="12"/>
    <n v="0.20338983050847459"/>
    <n v="31"/>
    <n v="37.199999999999996"/>
    <m/>
    <m/>
    <n v="0.63050847457627113"/>
    <n v="0.75661016949152538"/>
    <n v="25"/>
    <n v="0.42372881355932202"/>
    <n v="32.979075824175816"/>
    <m/>
    <n v="0.18"/>
    <s v="satisfaisante"/>
    <n v="0"/>
    <n v="59"/>
    <n v="10.62"/>
    <n v="10.62"/>
    <n v="350.23778525274713"/>
    <m/>
  </r>
  <r>
    <x v="3"/>
    <x v="1"/>
    <x v="1"/>
    <x v="2"/>
    <x v="2"/>
    <x v="11"/>
    <x v="1"/>
    <s v="Livres audio en français (roman)"/>
    <s v="Préfixe de cote LS + R"/>
    <x v="2"/>
    <n v="974"/>
    <n v="229"/>
    <n v="0.23511293634496919"/>
    <n v="3648"/>
    <n v="4377.5999999999995"/>
    <m/>
    <m/>
    <n v="4.4944558521560571"/>
    <n v="5.3933470225872684"/>
    <n v="936"/>
    <n v="0.96098562628336759"/>
    <n v="32.979075824175816"/>
    <m/>
    <n v="0.15"/>
    <s v="satisfaisante"/>
    <n v="0"/>
    <n v="974"/>
    <n v="146.1"/>
    <n v="146.1"/>
    <n v="4818.2429779120866"/>
    <s v="Discussion volumétrie VS taux de renouvellement? Evaluation de l'usure"/>
  </r>
  <r>
    <x v="3"/>
    <x v="1"/>
    <x v="1"/>
    <x v="2"/>
    <x v="2"/>
    <x v="11"/>
    <x v="1"/>
    <s v="Livres audio en français (roman)"/>
    <s v="Préfixe de cote LS + R"/>
    <x v="3"/>
    <n v="37"/>
    <n v="16"/>
    <n v="0"/>
    <n v="31"/>
    <n v="37.199999999999996"/>
    <m/>
    <m/>
    <n v="1.0054054054054054"/>
    <n v="1.2064864864864864"/>
    <n v="16"/>
    <n v="0.43243243243243246"/>
    <n v="32.979075824175816"/>
    <m/>
    <n v="0.23"/>
    <s v="un peu insuffisante"/>
    <n v="0.1"/>
    <n v="40.700000000000003"/>
    <n v="9.3610000000000007"/>
    <n v="5.6609999999999978"/>
    <n v="308.71712879010983"/>
    <s v="Petite collection mais souvent rafraichie"/>
  </r>
  <r>
    <x v="3"/>
    <x v="1"/>
    <x v="1"/>
    <x v="2"/>
    <x v="2"/>
    <x v="11"/>
    <x v="1"/>
    <s v="Livres audio en français (roman)"/>
    <s v="Préfixe de cote LS + R"/>
    <x v="4"/>
    <n v="175"/>
    <n v="18"/>
    <n v="0.10285714285714286"/>
    <n v="251"/>
    <n v="301.2"/>
    <m/>
    <m/>
    <n v="1.7211428571428571"/>
    <n v="2.0653714285714284"/>
    <n v="138"/>
    <n v="0.78857142857142859"/>
    <n v="32.979075824175816"/>
    <m/>
    <n v="0.18"/>
    <s v="très surdimensionnée"/>
    <n v="-0.25"/>
    <n v="131.25"/>
    <n v="23.625"/>
    <n v="67.375"/>
    <n v="779.13066634615359"/>
    <s v="Petite collection mais souvent rafraichie"/>
  </r>
  <r>
    <x v="3"/>
    <x v="1"/>
    <x v="1"/>
    <x v="2"/>
    <x v="2"/>
    <x v="11"/>
    <x v="1"/>
    <s v="Livres audio en français (roman)"/>
    <s v="Préfixe de cote LS + R"/>
    <x v="5"/>
    <n v="330"/>
    <n v="32"/>
    <n v="9.696969696969697E-2"/>
    <n v="395"/>
    <n v="474"/>
    <m/>
    <m/>
    <n v="1.4363636363636363"/>
    <n v="1.7236363636363634"/>
    <n v="215"/>
    <n v="0.65151515151515149"/>
    <n v="32.979075824175816"/>
    <m/>
    <n v="0.18"/>
    <s v="très surdimensionnée"/>
    <n v="-0.5"/>
    <n v="165"/>
    <n v="29.7"/>
    <n v="194.7"/>
    <n v="979.47855197802164"/>
    <s v="Petite collection mais souvent rafraichie"/>
  </r>
  <r>
    <x v="3"/>
    <x v="1"/>
    <x v="1"/>
    <x v="2"/>
    <x v="2"/>
    <x v="11"/>
    <x v="1"/>
    <s v="Livres audio en français (roman)"/>
    <s v="Préfixe de cote LS + R"/>
    <x v="6"/>
    <n v="271"/>
    <n v="73"/>
    <n v="0.26937269372693728"/>
    <n v="700"/>
    <n v="840"/>
    <m/>
    <m/>
    <n v="3.0996309963099633"/>
    <n v="3.719557195571956"/>
    <n v="253"/>
    <n v="0.93357933579335795"/>
    <n v="32.979075824175816"/>
    <m/>
    <n v="0.18"/>
    <s v="très surdimensionnée"/>
    <n v="-0.25"/>
    <n v="203.25"/>
    <n v="36.585000000000001"/>
    <n v="104.33500000000001"/>
    <n v="1206.5394890274722"/>
    <s v="Petite collection mais souvent rafraichie"/>
  </r>
  <r>
    <x v="3"/>
    <x v="1"/>
    <x v="1"/>
    <x v="2"/>
    <x v="2"/>
    <x v="11"/>
    <x v="1"/>
    <s v="Livres audio en français (roman)"/>
    <s v="Préfixe de cote LS + R"/>
    <x v="0"/>
    <n v="1846"/>
    <n v="380"/>
    <n v="0.20585048754062837"/>
    <n v="5056"/>
    <n v="6067.2"/>
    <m/>
    <m/>
    <n v="3.2866738894907908"/>
    <n v="3.9440086673889487"/>
    <n v="1583"/>
    <n v="0.85752979414951247"/>
    <n v="32.979075824175816"/>
    <m/>
    <m/>
    <m/>
    <m/>
    <m/>
    <m/>
    <m/>
    <m/>
    <m/>
  </r>
  <r>
    <x v="3"/>
    <x v="1"/>
    <x v="1"/>
    <x v="1"/>
    <x v="2"/>
    <x v="12"/>
    <x v="1"/>
    <s v="Livres audio en français (documentaire)"/>
    <s v="Préfixe de cote LS + CDU"/>
    <x v="1"/>
    <n v="25"/>
    <n v="5"/>
    <n v="0.2"/>
    <n v="45"/>
    <n v="54"/>
    <m/>
    <m/>
    <n v="2.16"/>
    <n v="2.5920000000000001"/>
    <n v="18"/>
    <n v="0.72"/>
    <n v="32.979075824175816"/>
    <m/>
    <n v="0.18"/>
    <s v="très insuffisante"/>
    <n v="0.25"/>
    <n v="31.25"/>
    <n v="5.625"/>
    <n v="-0.625"/>
    <n v="185.50730151098895"/>
    <s v="Petite collection mais souvent rafraichie"/>
  </r>
  <r>
    <x v="3"/>
    <x v="1"/>
    <x v="1"/>
    <x v="1"/>
    <x v="2"/>
    <x v="12"/>
    <x v="1"/>
    <s v="Livres audio en français (documentaire)"/>
    <s v="Préfixe de cote LS + CDU"/>
    <x v="2"/>
    <n v="434"/>
    <n v="90"/>
    <n v="0.20737327188940091"/>
    <n v="1620"/>
    <n v="1944"/>
    <m/>
    <m/>
    <n v="4.4792626728110596"/>
    <n v="5.3751152073732715"/>
    <n v="405"/>
    <n v="0.93317972350230416"/>
    <n v="32.979075824175816"/>
    <m/>
    <n v="0.15"/>
    <s v="insuffisante"/>
    <n v="0.15"/>
    <n v="499.09999999999997"/>
    <n v="74.864999999999995"/>
    <n v="9.765000000000029"/>
    <n v="2468.9785115769223"/>
    <s v="Petite collection mais souvent rafraichie"/>
  </r>
  <r>
    <x v="3"/>
    <x v="1"/>
    <x v="1"/>
    <x v="1"/>
    <x v="2"/>
    <x v="12"/>
    <x v="1"/>
    <s v="Livres audio en français (documentaire)"/>
    <s v="Préfixe de cote LS + CDU"/>
    <x v="3"/>
    <n v="10"/>
    <n v="5"/>
    <n v="0"/>
    <n v="16"/>
    <n v="19.2"/>
    <m/>
    <m/>
    <n v="1.92"/>
    <n v="2.3039999999999998"/>
    <n v="8"/>
    <n v="0.8"/>
    <n v="32.979075824175816"/>
    <m/>
    <n v="0.18"/>
    <s v="satisfaisante"/>
    <n v="0"/>
    <n v="10"/>
    <n v="1.7999999999999998"/>
    <n v="1.7999999999999998"/>
    <n v="59.362336483516465"/>
    <s v="Petite collection mais souvent rafraichie"/>
  </r>
  <r>
    <x v="3"/>
    <x v="1"/>
    <x v="1"/>
    <x v="1"/>
    <x v="2"/>
    <x v="12"/>
    <x v="1"/>
    <s v="Livres audio en français (documentaire)"/>
    <s v="Préfixe de cote LS + CDU"/>
    <x v="4"/>
    <n v="43"/>
    <n v="3"/>
    <n v="6.9767441860465115E-2"/>
    <n v="68"/>
    <n v="81.599999999999994"/>
    <m/>
    <m/>
    <n v="1.897674418604651"/>
    <n v="2.2772093023255811"/>
    <n v="34"/>
    <n v="0.79069767441860461"/>
    <n v="32.979075824175816"/>
    <m/>
    <n v="0.18"/>
    <s v="satisfaisante"/>
    <n v="0"/>
    <n v="43"/>
    <n v="7.7399999999999993"/>
    <n v="7.7399999999999993"/>
    <n v="255.2580468791208"/>
    <s v="Petite collection mais souvent rafraichie"/>
  </r>
  <r>
    <x v="3"/>
    <x v="1"/>
    <x v="1"/>
    <x v="1"/>
    <x v="2"/>
    <x v="12"/>
    <x v="1"/>
    <s v="Livres audio en français (documentaire)"/>
    <s v="Préfixe de cote LS + CDU"/>
    <x v="5"/>
    <n v="104"/>
    <n v="7"/>
    <n v="6.7307692307692304E-2"/>
    <n v="144"/>
    <n v="172.79999999999998"/>
    <m/>
    <m/>
    <n v="1.6615384615384614"/>
    <n v="1.9938461538461536"/>
    <n v="68"/>
    <n v="0.65384615384615385"/>
    <n v="32.979075824175816"/>
    <m/>
    <n v="0.18"/>
    <s v="très surdimensionnée"/>
    <n v="-0.25"/>
    <n v="78"/>
    <n v="14.04"/>
    <n v="40.04"/>
    <n v="463.02622457142843"/>
    <s v="Petite collection mais souvent rafraichie"/>
  </r>
  <r>
    <x v="3"/>
    <x v="1"/>
    <x v="1"/>
    <x v="1"/>
    <x v="2"/>
    <x v="12"/>
    <x v="1"/>
    <s v="Livres audio en français (documentaire)"/>
    <s v="Préfixe de cote LS + CDU"/>
    <x v="6"/>
    <n v="79"/>
    <n v="24"/>
    <n v="0.30379746835443039"/>
    <n v="197"/>
    <n v="236.39999999999998"/>
    <m/>
    <m/>
    <n v="2.9924050632911388"/>
    <n v="3.5908860759493666"/>
    <n v="69"/>
    <n v="0.87341772151898733"/>
    <n v="32.979075824175816"/>
    <m/>
    <n v="0.18"/>
    <s v="insuffisante"/>
    <n v="0.15"/>
    <n v="90.85"/>
    <n v="16.352999999999998"/>
    <n v="4.5030000000000037"/>
    <n v="539.30682695274709"/>
    <s v="Petite collection mais souvent rafraichie"/>
  </r>
  <r>
    <x v="3"/>
    <x v="1"/>
    <x v="1"/>
    <x v="1"/>
    <x v="2"/>
    <x v="12"/>
    <x v="1"/>
    <s v="Livres audio en français (documentaire)"/>
    <s v="Préfixe de cote LS + CDU"/>
    <x v="0"/>
    <n v="695"/>
    <n v="134"/>
    <n v="0.19280575539568345"/>
    <n v="2090"/>
    <n v="2508"/>
    <m/>
    <m/>
    <n v="3.6086330935251798"/>
    <n v="4.3303597122302158"/>
    <n v="602"/>
    <n v="0.86618705035971222"/>
    <n v="32.979075824175816"/>
    <m/>
    <m/>
    <m/>
    <m/>
    <m/>
    <m/>
    <m/>
    <m/>
    <m/>
  </r>
  <r>
    <x v="3"/>
    <x v="1"/>
    <x v="1"/>
    <x v="2"/>
    <x v="2"/>
    <x v="13"/>
    <x v="1"/>
    <s v="Livres audio en langues étrangères"/>
    <s v="Préfixe de cote LS + R2-R3"/>
    <x v="1"/>
    <n v="0"/>
    <n v="0"/>
    <n v="0"/>
    <n v="0"/>
    <n v="0"/>
    <m/>
    <m/>
    <e v="#DIV/0!"/>
    <e v="#DIV/0!"/>
    <n v="0"/>
    <e v="#DIV/0!"/>
    <n v="32.979075824175816"/>
    <m/>
    <n v="0.08"/>
    <s v="insuffisante"/>
    <n v="0.15"/>
    <n v="0"/>
    <n v="0"/>
    <n v="0"/>
    <n v="0"/>
    <m/>
  </r>
  <r>
    <x v="3"/>
    <x v="1"/>
    <x v="1"/>
    <x v="2"/>
    <x v="2"/>
    <x v="13"/>
    <x v="1"/>
    <s v="Livres audio en langues étrangères"/>
    <s v="Préfixe de cote LS + R2-R3"/>
    <x v="2"/>
    <n v="214"/>
    <n v="5"/>
    <n v="2.336448598130841E-2"/>
    <n v="190"/>
    <n v="228"/>
    <m/>
    <m/>
    <n v="1.0654205607476634"/>
    <n v="1.278504672897196"/>
    <n v="121"/>
    <n v="0.56542056074766356"/>
    <n v="32.979075824175816"/>
    <m/>
    <n v="0"/>
    <s v="satisfaisante"/>
    <n v="0"/>
    <n v="214"/>
    <n v="0"/>
    <n v="0"/>
    <n v="0"/>
    <s v="Suppression de cette collection - problème de format (pas de MP3), emplacement, demande. "/>
  </r>
  <r>
    <x v="3"/>
    <x v="1"/>
    <x v="1"/>
    <x v="2"/>
    <x v="2"/>
    <x v="13"/>
    <x v="1"/>
    <s v="Livres audio en langues étrangères"/>
    <s v="Préfixe de cote LS + R2-R3"/>
    <x v="3"/>
    <n v="0"/>
    <n v="0"/>
    <n v="0"/>
    <n v="0"/>
    <n v="0"/>
    <m/>
    <m/>
    <e v="#DIV/0!"/>
    <e v="#DIV/0!"/>
    <n v="0"/>
    <e v="#DIV/0!"/>
    <n v="32.979075824175816"/>
    <m/>
    <n v="0.08"/>
    <s v="insuffisante"/>
    <n v="0.15"/>
    <n v="0"/>
    <n v="0"/>
    <n v="0"/>
    <n v="0"/>
    <m/>
  </r>
  <r>
    <x v="3"/>
    <x v="1"/>
    <x v="1"/>
    <x v="2"/>
    <x v="2"/>
    <x v="13"/>
    <x v="1"/>
    <s v="Livres audio en langues étrangères"/>
    <s v="Préfixe de cote LS + R2-R3"/>
    <x v="4"/>
    <n v="0"/>
    <n v="0"/>
    <n v="0"/>
    <n v="0"/>
    <n v="0"/>
    <m/>
    <m/>
    <e v="#DIV/0!"/>
    <e v="#DIV/0!"/>
    <n v="0"/>
    <e v="#DIV/0!"/>
    <n v="32.979075824175816"/>
    <m/>
    <n v="0.08"/>
    <s v="insuffisante"/>
    <n v="0.15"/>
    <n v="0"/>
    <n v="0"/>
    <n v="0"/>
    <n v="0"/>
    <m/>
  </r>
  <r>
    <x v="3"/>
    <x v="1"/>
    <x v="1"/>
    <x v="2"/>
    <x v="2"/>
    <x v="13"/>
    <x v="1"/>
    <s v="Livres audio en langues étrangères"/>
    <s v="Préfixe de cote LS + R2-R3"/>
    <x v="5"/>
    <n v="0"/>
    <n v="0"/>
    <n v="0"/>
    <n v="0"/>
    <n v="0"/>
    <m/>
    <m/>
    <e v="#DIV/0!"/>
    <e v="#DIV/0!"/>
    <n v="0"/>
    <e v="#DIV/0!"/>
    <n v="32.979075824175816"/>
    <m/>
    <n v="0.08"/>
    <s v="un peu surdimensionnée"/>
    <n v="-0.1"/>
    <n v="0"/>
    <n v="0"/>
    <n v="0"/>
    <n v="0"/>
    <m/>
  </r>
  <r>
    <x v="3"/>
    <x v="1"/>
    <x v="1"/>
    <x v="2"/>
    <x v="2"/>
    <x v="13"/>
    <x v="1"/>
    <s v="Livres audio en langues étrangères"/>
    <s v="Préfixe de cote LS + R2-R3"/>
    <x v="6"/>
    <n v="0"/>
    <n v="0"/>
    <n v="0"/>
    <n v="0"/>
    <n v="0"/>
    <m/>
    <m/>
    <e v="#DIV/0!"/>
    <e v="#DIV/0!"/>
    <n v="0"/>
    <e v="#DIV/0!"/>
    <n v="32.979075824175816"/>
    <m/>
    <n v="0.08"/>
    <s v="satisfaisante"/>
    <n v="0"/>
    <n v="0"/>
    <n v="0"/>
    <n v="0"/>
    <n v="0"/>
    <m/>
  </r>
  <r>
    <x v="3"/>
    <x v="1"/>
    <x v="1"/>
    <x v="2"/>
    <x v="2"/>
    <x v="13"/>
    <x v="1"/>
    <s v="Livres audio en langues étrangères"/>
    <s v="Préfixe de cote LS + R2-R3"/>
    <x v="0"/>
    <n v="214"/>
    <n v="5"/>
    <n v="2.336448598130841E-2"/>
    <n v="190"/>
    <n v="228"/>
    <m/>
    <m/>
    <n v="1.0654205607476634"/>
    <n v="1.278504672897196"/>
    <n v="121"/>
    <n v="0.56542056074766356"/>
    <n v="32.979075824175816"/>
    <m/>
    <m/>
    <m/>
    <m/>
    <m/>
    <m/>
    <m/>
    <m/>
    <m/>
  </r>
  <r>
    <x v="4"/>
    <x v="1"/>
    <x v="1"/>
    <x v="2"/>
    <x v="3"/>
    <x v="14"/>
    <x v="1"/>
    <s v="Bandes dessinées occidentales"/>
    <s v="ABADE01"/>
    <x v="1"/>
    <n v="41"/>
    <n v="13"/>
    <n v="0.31707317073170732"/>
    <n v="70"/>
    <n v="84"/>
    <m/>
    <m/>
    <n v="2.0487804878048781"/>
    <n v="2.4585365853658536"/>
    <n v="24"/>
    <n v="0.58536585365853655"/>
    <n v="26"/>
    <m/>
    <n v="0.25"/>
    <s v="très insuffisante"/>
    <n v="0.25"/>
    <n v="51.25"/>
    <n v="12.8125"/>
    <n v="2.5625"/>
    <n v="333.125"/>
    <s v="Effort particulier pour 2020"/>
  </r>
  <r>
    <x v="4"/>
    <x v="1"/>
    <x v="1"/>
    <x v="2"/>
    <x v="3"/>
    <x v="14"/>
    <x v="1"/>
    <s v="Bandes dessinées occidentales"/>
    <s v="ABADE01"/>
    <x v="2"/>
    <n v="6594"/>
    <n v="944"/>
    <n v="0.14316044889293297"/>
    <n v="32152"/>
    <n v="38582.400000000001"/>
    <m/>
    <m/>
    <n v="5.8511373976342131"/>
    <n v="7.021364877161056"/>
    <n v="6365"/>
    <n v="0.96527145890203214"/>
    <n v="26"/>
    <m/>
    <n v="0.13"/>
    <s v="satisfaisante"/>
    <n v="0.05"/>
    <n v="6923.7000000000007"/>
    <n v="900.08100000000013"/>
    <n v="570.3809999999994"/>
    <n v="23402.106000000003"/>
    <s v="Moins d'achats et plus de valorisation (une étagère pour sélections thématiques). Désherba"/>
  </r>
  <r>
    <x v="4"/>
    <x v="1"/>
    <x v="1"/>
    <x v="2"/>
    <x v="3"/>
    <x v="14"/>
    <x v="1"/>
    <s v="Bandes dessinées occidentales"/>
    <s v="ABADE01"/>
    <x v="3"/>
    <n v="371"/>
    <n v="53"/>
    <n v="0.14285714285714285"/>
    <n v="855"/>
    <n v="1026"/>
    <m/>
    <m/>
    <n v="2.7654986522911051"/>
    <n v="3.3185983827493262"/>
    <n v="284"/>
    <n v="0.76549865229110514"/>
    <n v="26"/>
    <m/>
    <n v="0.12"/>
    <s v="satisfaisante"/>
    <n v="0"/>
    <n v="371"/>
    <n v="44.519999999999996"/>
    <n v="44.519999999999996"/>
    <n v="1157.52"/>
    <m/>
  </r>
  <r>
    <x v="4"/>
    <x v="1"/>
    <x v="1"/>
    <x v="2"/>
    <x v="3"/>
    <x v="14"/>
    <x v="1"/>
    <s v="Bandes dessinées occidentales"/>
    <s v="ABADE01"/>
    <x v="4"/>
    <n v="685"/>
    <n v="76"/>
    <n v="0.11094890510948906"/>
    <n v="1115"/>
    <n v="1338"/>
    <m/>
    <m/>
    <n v="1.9532846715328467"/>
    <n v="2.343941605839416"/>
    <n v="504"/>
    <n v="0.73576642335766418"/>
    <n v="26"/>
    <m/>
    <n v="0.12"/>
    <s v="très surdimensionnée"/>
    <n v="-0.25"/>
    <n v="513.75"/>
    <n v="61.65"/>
    <n v="232.9"/>
    <n v="1602.8999999999999"/>
    <m/>
  </r>
  <r>
    <x v="4"/>
    <x v="1"/>
    <x v="1"/>
    <x v="2"/>
    <x v="3"/>
    <x v="14"/>
    <x v="1"/>
    <s v="Bandes dessinées occidentales"/>
    <s v="ABADE01"/>
    <x v="5"/>
    <n v="703"/>
    <n v="122"/>
    <n v="0.17354196301564723"/>
    <n v="2478"/>
    <n v="2973.6"/>
    <m/>
    <m/>
    <n v="4.2298719772403981"/>
    <n v="5.0758463726884777"/>
    <n v="659"/>
    <n v="0.93741109530583211"/>
    <n v="26"/>
    <m/>
    <n v="0.15"/>
    <s v="insuffisante"/>
    <n v="0.15"/>
    <n v="808.44999999999993"/>
    <n v="121.26749999999998"/>
    <n v="15.817500000000052"/>
    <n v="3152.9549999999995"/>
    <m/>
  </r>
  <r>
    <x v="4"/>
    <x v="1"/>
    <x v="1"/>
    <x v="2"/>
    <x v="3"/>
    <x v="14"/>
    <x v="1"/>
    <s v="Bandes dessinées occidentales"/>
    <s v="ABADE01"/>
    <x v="6"/>
    <n v="1056"/>
    <n v="130"/>
    <n v="0.12310606060606061"/>
    <n v="4070"/>
    <n v="4884"/>
    <m/>
    <m/>
    <n v="4.625"/>
    <n v="5.55"/>
    <n v="1003"/>
    <n v="0.94981060606060608"/>
    <n v="26"/>
    <m/>
    <n v="0.15"/>
    <s v="un peu insuffisante"/>
    <n v="0.1"/>
    <n v="1161.6000000000001"/>
    <n v="174.24"/>
    <n v="68.639999999999873"/>
    <n v="4530.24"/>
    <m/>
  </r>
  <r>
    <x v="4"/>
    <x v="1"/>
    <x v="1"/>
    <x v="2"/>
    <x v="3"/>
    <x v="14"/>
    <x v="1"/>
    <s v="Bandes dessinées occidentales"/>
    <s v="ABADE01"/>
    <x v="0"/>
    <n v="9450"/>
    <n v="1338"/>
    <n v="0.14158730158730159"/>
    <n v="40740"/>
    <n v="48888"/>
    <m/>
    <m/>
    <n v="5.1733333333333329"/>
    <n v="6.2079999999999993"/>
    <n v="8839"/>
    <n v="0.93534391534391537"/>
    <n v="26"/>
    <m/>
    <m/>
    <m/>
    <m/>
    <m/>
    <m/>
    <m/>
    <m/>
    <m/>
  </r>
  <r>
    <x v="4"/>
    <x v="1"/>
    <x v="1"/>
    <x v="2"/>
    <x v="3"/>
    <x v="15"/>
    <x v="1"/>
    <s v="Bandes dessinées asiatiques"/>
    <s v="ABADE02"/>
    <x v="1"/>
    <n v="4"/>
    <n v="0"/>
    <n v="0"/>
    <n v="0"/>
    <n v="0"/>
    <m/>
    <m/>
    <n v="0"/>
    <n v="0"/>
    <n v="0"/>
    <n v="0"/>
    <n v="14"/>
    <m/>
    <n v="0"/>
    <s v="satisfaisante"/>
    <n v="0"/>
    <n v="4"/>
    <n v="0"/>
    <n v="0"/>
    <n v="0"/>
    <m/>
  </r>
  <r>
    <x v="4"/>
    <x v="1"/>
    <x v="1"/>
    <x v="2"/>
    <x v="3"/>
    <x v="15"/>
    <x v="1"/>
    <s v="Bandes dessinées asiatiques"/>
    <s v="ABADE02"/>
    <x v="2"/>
    <n v="1220"/>
    <n v="169"/>
    <n v="0.13852459016393442"/>
    <n v="5312"/>
    <n v="6374.4"/>
    <m/>
    <m/>
    <n v="5.2249180327868849"/>
    <n v="6.2699016393442619"/>
    <n v="1177"/>
    <n v="0.96475409836065573"/>
    <n v="14"/>
    <m/>
    <n v="0.15"/>
    <s v="satisfaisante"/>
    <n v="0"/>
    <n v="1220"/>
    <n v="183"/>
    <n v="183"/>
    <n v="2562"/>
    <m/>
  </r>
  <r>
    <x v="4"/>
    <x v="1"/>
    <x v="1"/>
    <x v="2"/>
    <x v="3"/>
    <x v="15"/>
    <x v="1"/>
    <s v="Bandes dessinées asiatiques"/>
    <s v="ABADE02"/>
    <x v="3"/>
    <n v="0"/>
    <n v="0"/>
    <n v="0"/>
    <n v="0"/>
    <n v="0"/>
    <m/>
    <m/>
    <n v="0"/>
    <n v="0"/>
    <n v="0"/>
    <n v="0"/>
    <n v="14"/>
    <m/>
    <n v="0"/>
    <s v="satisfaisante"/>
    <n v="0"/>
    <n v="0"/>
    <n v="0"/>
    <n v="0"/>
    <n v="0"/>
    <m/>
  </r>
  <r>
    <x v="4"/>
    <x v="1"/>
    <x v="1"/>
    <x v="2"/>
    <x v="3"/>
    <x v="15"/>
    <x v="1"/>
    <s v="Bandes dessinées asiatiques"/>
    <s v="ABADE02"/>
    <x v="4"/>
    <n v="1"/>
    <n v="0"/>
    <n v="0"/>
    <n v="0"/>
    <n v="0"/>
    <m/>
    <m/>
    <n v="0"/>
    <n v="0"/>
    <n v="0"/>
    <n v="0"/>
    <n v="14"/>
    <m/>
    <n v="0"/>
    <s v="satisfaisante"/>
    <n v="0"/>
    <n v="1"/>
    <n v="0"/>
    <n v="0"/>
    <n v="0"/>
    <m/>
  </r>
  <r>
    <x v="4"/>
    <x v="1"/>
    <x v="1"/>
    <x v="2"/>
    <x v="3"/>
    <x v="15"/>
    <x v="1"/>
    <s v="Bandes dessinées asiatiques"/>
    <s v="ABADE02"/>
    <x v="5"/>
    <n v="54"/>
    <n v="4"/>
    <n v="7.407407407407407E-2"/>
    <n v="143"/>
    <n v="171.6"/>
    <m/>
    <m/>
    <n v="3.1777777777777776"/>
    <n v="3.813333333333333"/>
    <n v="54"/>
    <n v="1"/>
    <n v="14"/>
    <m/>
    <n v="0.15"/>
    <s v="satisfaisante"/>
    <n v="0"/>
    <n v="54"/>
    <n v="8.1"/>
    <n v="8.1"/>
    <n v="113.39999999999999"/>
    <m/>
  </r>
  <r>
    <x v="4"/>
    <x v="1"/>
    <x v="1"/>
    <x v="2"/>
    <x v="3"/>
    <x v="15"/>
    <x v="1"/>
    <s v="Bandes dessinées asiatiques"/>
    <s v="ABADE02"/>
    <x v="6"/>
    <n v="3"/>
    <n v="1"/>
    <n v="0.33333333333333331"/>
    <n v="19"/>
    <n v="22.8"/>
    <m/>
    <m/>
    <n v="7.6000000000000005"/>
    <n v="9.120000000000001"/>
    <n v="3"/>
    <n v="1"/>
    <n v="14"/>
    <m/>
    <n v="0.15"/>
    <s v="satisfaisante"/>
    <n v="0"/>
    <n v="3"/>
    <n v="0.44999999999999996"/>
    <n v="0.44999999999999996"/>
    <n v="6.2999999999999989"/>
    <m/>
  </r>
  <r>
    <x v="4"/>
    <x v="1"/>
    <x v="1"/>
    <x v="2"/>
    <x v="3"/>
    <x v="15"/>
    <x v="1"/>
    <s v="Bandes dessinées asiatiques"/>
    <s v="ABADE02"/>
    <x v="0"/>
    <n v="1282"/>
    <n v="174"/>
    <n v="0.1357254290171607"/>
    <n v="5474"/>
    <n v="6568.8"/>
    <m/>
    <m/>
    <n v="5.1238689547581906"/>
    <n v="6.1486427457098287"/>
    <n v="1234"/>
    <n v="0.96255850234009366"/>
    <n v="14"/>
    <m/>
    <m/>
    <m/>
    <m/>
    <m/>
    <m/>
    <m/>
    <m/>
    <m/>
  </r>
  <r>
    <x v="4"/>
    <x v="1"/>
    <x v="1"/>
    <x v="1"/>
    <x v="3"/>
    <x v="16"/>
    <x v="1"/>
    <s v="Documentaires sur la BD"/>
    <s v="Préfixe de cote BD"/>
    <x v="1"/>
    <n v="2"/>
    <n v="0"/>
    <n v="0"/>
    <n v="1"/>
    <n v="1.2"/>
    <m/>
    <m/>
    <n v="0.6"/>
    <n v="0.72"/>
    <n v="1"/>
    <n v="0.5"/>
    <n v="22.68"/>
    <m/>
    <n v="0"/>
    <s v="satisfaisante"/>
    <n v="0"/>
    <n v="2"/>
    <n v="0"/>
    <n v="0"/>
    <n v="0"/>
    <m/>
  </r>
  <r>
    <x v="4"/>
    <x v="1"/>
    <x v="1"/>
    <x v="1"/>
    <x v="3"/>
    <x v="16"/>
    <x v="1"/>
    <s v="Documentaires sur la BD"/>
    <s v="Préfixe de cote BD"/>
    <x v="2"/>
    <n v="365"/>
    <n v="18"/>
    <n v="4.9315068493150684E-2"/>
    <n v="374"/>
    <n v="448.8"/>
    <m/>
    <m/>
    <n v="1.2295890410958905"/>
    <n v="1.4755068493150685"/>
    <n v="187"/>
    <n v="0.51232876712328768"/>
    <n v="22.68"/>
    <m/>
    <n v="0.05"/>
    <s v="très surdimensionnée"/>
    <n v="-0.25"/>
    <n v="273.75"/>
    <n v="13.6875"/>
    <n v="104.9375"/>
    <n v="310.4325"/>
    <s v="Passage en réserve (50% de la collection de CH). Place pour sélections thématiques"/>
  </r>
  <r>
    <x v="4"/>
    <x v="1"/>
    <x v="1"/>
    <x v="1"/>
    <x v="3"/>
    <x v="16"/>
    <x v="1"/>
    <s v="Documentaires sur la BD"/>
    <s v="Préfixe de cote BD"/>
    <x v="3"/>
    <n v="2"/>
    <n v="0"/>
    <n v="0"/>
    <n v="0"/>
    <n v="0"/>
    <m/>
    <m/>
    <n v="0"/>
    <n v="0"/>
    <n v="0"/>
    <n v="0"/>
    <n v="22.68"/>
    <m/>
    <n v="0"/>
    <s v="satisfaisante"/>
    <n v="0"/>
    <n v="2"/>
    <n v="0"/>
    <n v="0"/>
    <n v="0"/>
    <m/>
  </r>
  <r>
    <x v="4"/>
    <x v="1"/>
    <x v="1"/>
    <x v="1"/>
    <x v="3"/>
    <x v="16"/>
    <x v="1"/>
    <s v="Documentaires sur la BD"/>
    <s v="Préfixe de cote BD"/>
    <x v="4"/>
    <n v="4"/>
    <n v="0"/>
    <n v="0"/>
    <n v="1"/>
    <n v="1.2"/>
    <m/>
    <m/>
    <n v="0.3"/>
    <n v="0.36"/>
    <n v="1"/>
    <n v="0.25"/>
    <n v="22.68"/>
    <m/>
    <n v="0"/>
    <s v="satisfaisante"/>
    <n v="0"/>
    <n v="4"/>
    <n v="0"/>
    <n v="0"/>
    <n v="0"/>
    <m/>
  </r>
  <r>
    <x v="4"/>
    <x v="1"/>
    <x v="1"/>
    <x v="1"/>
    <x v="3"/>
    <x v="16"/>
    <x v="1"/>
    <s v="Documentaires sur la BD"/>
    <s v="Préfixe de cote BD"/>
    <x v="5"/>
    <n v="3"/>
    <n v="1"/>
    <n v="0"/>
    <n v="4"/>
    <n v="4.8"/>
    <m/>
    <m/>
    <n v="1.5999999999999999"/>
    <n v="1.9199999999999997"/>
    <n v="1"/>
    <n v="0.33333333333333331"/>
    <n v="22.68"/>
    <m/>
    <n v="0"/>
    <s v="satisfaisante"/>
    <n v="0"/>
    <n v="3"/>
    <n v="0"/>
    <n v="0"/>
    <n v="0"/>
    <m/>
  </r>
  <r>
    <x v="4"/>
    <x v="1"/>
    <x v="1"/>
    <x v="1"/>
    <x v="3"/>
    <x v="16"/>
    <x v="1"/>
    <s v="Documentaires sur la BD"/>
    <s v="Préfixe de cote BD"/>
    <x v="6"/>
    <n v="0"/>
    <n v="0"/>
    <n v="0"/>
    <n v="0"/>
    <n v="0"/>
    <m/>
    <m/>
    <e v="#DIV/0!"/>
    <e v="#DIV/0!"/>
    <n v="0"/>
    <e v="#DIV/0!"/>
    <n v="22.68"/>
    <m/>
    <n v="0"/>
    <s v="satisfaisante"/>
    <n v="0"/>
    <n v="0"/>
    <n v="0"/>
    <n v="0"/>
    <n v="0"/>
    <m/>
  </r>
  <r>
    <x v="4"/>
    <x v="1"/>
    <x v="1"/>
    <x v="1"/>
    <x v="3"/>
    <x v="16"/>
    <x v="1"/>
    <s v="Documentaires sur la BD"/>
    <s v="Préfixe de cote BD"/>
    <x v="0"/>
    <n v="376"/>
    <n v="19"/>
    <n v="5.0531914893617018E-2"/>
    <n v="380"/>
    <n v="456"/>
    <m/>
    <m/>
    <n v="1.2127659574468086"/>
    <n v="1.4553191489361703"/>
    <n v="190"/>
    <n v="0.50531914893617025"/>
    <n v="22.68"/>
    <m/>
    <m/>
    <m/>
    <m/>
    <m/>
    <m/>
    <m/>
    <m/>
    <m/>
  </r>
  <r>
    <x v="5"/>
    <x v="1"/>
    <x v="1"/>
    <x v="2"/>
    <x v="4"/>
    <x v="17"/>
    <x v="1"/>
    <s v="Films de fiction "/>
    <s v="FILMFICT en 992"/>
    <x v="1"/>
    <n v="52"/>
    <n v="20"/>
    <n v="0.38461538461538464"/>
    <n v="271"/>
    <n v="325.2"/>
    <m/>
    <m/>
    <n v="6.2538461538461538"/>
    <n v="7.5046153846153842"/>
    <n v="49"/>
    <n v="0.94230769230769229"/>
    <n v="25.3"/>
    <m/>
    <n v="0.18"/>
    <s v="un peu insuffisante"/>
    <n v="0.1"/>
    <n v="57.2"/>
    <n v="10.295999999999999"/>
    <n v="5.0959999999999965"/>
    <n v="260.48879999999997"/>
    <m/>
  </r>
  <r>
    <x v="5"/>
    <x v="1"/>
    <x v="1"/>
    <x v="2"/>
    <x v="4"/>
    <x v="17"/>
    <x v="1"/>
    <s v="Films de fiction "/>
    <s v="FILMFICT en 992"/>
    <x v="2"/>
    <n v="3202"/>
    <n v="517"/>
    <n v="0.16146158650843223"/>
    <n v="25473"/>
    <n v="30567.599999999999"/>
    <m/>
    <m/>
    <n v="9.5464084946908176"/>
    <n v="11.45569019362898"/>
    <n v="3178"/>
    <n v="0.99250468457214236"/>
    <n v="25.3"/>
    <m/>
    <n v="0.15"/>
    <s v="un peu insuffisante"/>
    <n v="0.1"/>
    <n v="3522.2000000000003"/>
    <n v="528.33000000000004"/>
    <n v="208.12999999999977"/>
    <n v="13366.749000000002"/>
    <s v="Analyse de la réserve nécessaire. Utilisation d'un cinquième bac? Nécessite nouveau meuble pour FMR. &gt; réponse de DEP : achat d'un petit meuble pour les émissions TV. "/>
  </r>
  <r>
    <x v="5"/>
    <x v="1"/>
    <x v="1"/>
    <x v="2"/>
    <x v="4"/>
    <x v="17"/>
    <x v="1"/>
    <s v="Films de fiction "/>
    <s v="FILMFICT en 992"/>
    <x v="3"/>
    <n v="116"/>
    <n v="30"/>
    <n v="0.25862068965517243"/>
    <n v="536"/>
    <n v="643.19999999999993"/>
    <m/>
    <m/>
    <n v="5.5448275862068961"/>
    <n v="6.6537931034482751"/>
    <n v="114"/>
    <n v="0.98275862068965514"/>
    <n v="25.3"/>
    <m/>
    <n v="0.18"/>
    <s v="satisfaisante"/>
    <n v="0"/>
    <n v="116"/>
    <n v="20.88"/>
    <n v="20.88"/>
    <n v="528.26400000000001"/>
    <m/>
  </r>
  <r>
    <x v="5"/>
    <x v="1"/>
    <x v="1"/>
    <x v="2"/>
    <x v="4"/>
    <x v="17"/>
    <x v="1"/>
    <s v="Films de fiction "/>
    <s v="FILMFICT en 992"/>
    <x v="4"/>
    <n v="318"/>
    <n v="53"/>
    <n v="0.16666666666666666"/>
    <n v="1155"/>
    <n v="1386"/>
    <m/>
    <m/>
    <n v="4.3584905660377355"/>
    <n v="5.2301886792452823"/>
    <n v="310"/>
    <n v="0.97484276729559749"/>
    <n v="25.3"/>
    <m/>
    <n v="0.18"/>
    <s v="un peu insuffisante"/>
    <n v="0.1"/>
    <n v="349.8"/>
    <n v="62.963999999999999"/>
    <n v="31.163999999999987"/>
    <n v="1592.9892"/>
    <s v="Place disponible?"/>
  </r>
  <r>
    <x v="5"/>
    <x v="1"/>
    <x v="1"/>
    <x v="2"/>
    <x v="4"/>
    <x v="17"/>
    <x v="1"/>
    <s v="Films de fiction "/>
    <s v="FILMFICT en 992"/>
    <x v="5"/>
    <n v="425"/>
    <n v="85"/>
    <n v="0.2"/>
    <n v="2443"/>
    <n v="2931.6"/>
    <m/>
    <m/>
    <n v="6.8978823529411759"/>
    <n v="8.2774588235294111"/>
    <n v="420"/>
    <n v="0.9882352941176471"/>
    <n v="25.3"/>
    <m/>
    <n v="0.18"/>
    <s v="un peu insuffisante"/>
    <n v="0.1"/>
    <n v="467.50000000000006"/>
    <n v="84.15"/>
    <n v="41.649999999999949"/>
    <n v="2128.9950000000003"/>
    <m/>
  </r>
  <r>
    <x v="5"/>
    <x v="1"/>
    <x v="1"/>
    <x v="2"/>
    <x v="4"/>
    <x v="17"/>
    <x v="1"/>
    <s v="Films de fiction "/>
    <s v="FILMFICT en 992"/>
    <x v="6"/>
    <n v="488"/>
    <n v="87"/>
    <n v="0.17827868852459017"/>
    <n v="2507"/>
    <n v="3008.4"/>
    <m/>
    <m/>
    <n v="6.1647540983606559"/>
    <n v="7.3977049180327867"/>
    <n v="484"/>
    <n v="0.99180327868852458"/>
    <n v="25.3"/>
    <m/>
    <n v="0.18"/>
    <s v="satisfaisante"/>
    <n v="0"/>
    <n v="488"/>
    <n v="87.84"/>
    <n v="87.84"/>
    <n v="2222.3520000000003"/>
    <m/>
  </r>
  <r>
    <x v="5"/>
    <x v="1"/>
    <x v="1"/>
    <x v="2"/>
    <x v="4"/>
    <x v="17"/>
    <x v="1"/>
    <s v="Films de fiction "/>
    <s v="FILMFICT en 992"/>
    <x v="0"/>
    <n v="4601"/>
    <n v="792"/>
    <n v="0.17213649206694198"/>
    <n v="32385"/>
    <n v="38862"/>
    <m/>
    <m/>
    <n v="8.4464246902847204"/>
    <n v="10.135709628341663"/>
    <n v="4555"/>
    <n v="0.99000217344055641"/>
    <n v="25.3"/>
    <m/>
    <m/>
    <m/>
    <m/>
    <m/>
    <m/>
    <m/>
    <m/>
    <m/>
  </r>
  <r>
    <x v="5"/>
    <x v="1"/>
    <x v="1"/>
    <x v="2"/>
    <x v="4"/>
    <x v="18"/>
    <x v="1"/>
    <s v="Films d'animation "/>
    <s v="FILMANI en 992"/>
    <x v="1"/>
    <n v="1"/>
    <n v="1"/>
    <n v="1"/>
    <n v="4"/>
    <n v="4.8"/>
    <m/>
    <m/>
    <n v="4.8"/>
    <n v="5.76"/>
    <n v="1"/>
    <n v="1"/>
    <n v="25.3"/>
    <m/>
    <n v="0.1"/>
    <s v="satisfaisante"/>
    <n v="0"/>
    <n v="1"/>
    <n v="0.1"/>
    <n v="0.1"/>
    <n v="2.5300000000000002"/>
    <m/>
  </r>
  <r>
    <x v="5"/>
    <x v="1"/>
    <x v="1"/>
    <x v="2"/>
    <x v="4"/>
    <x v="18"/>
    <x v="1"/>
    <s v="Films d'animation "/>
    <s v="FILMANI en 992"/>
    <x v="2"/>
    <n v="279"/>
    <n v="45"/>
    <n v="0.16129032258064516"/>
    <n v="2108"/>
    <n v="2529.6"/>
    <m/>
    <m/>
    <n v="9.0666666666666664"/>
    <n v="10.879999999999999"/>
    <n v="276"/>
    <n v="0.989247311827957"/>
    <n v="25.3"/>
    <m/>
    <n v="0.1"/>
    <s v="un peu insuffisante"/>
    <n v="0.1"/>
    <n v="306.90000000000003"/>
    <n v="30.690000000000005"/>
    <n v="2.7899999999999707"/>
    <n v="776.45700000000011"/>
    <m/>
  </r>
  <r>
    <x v="5"/>
    <x v="1"/>
    <x v="1"/>
    <x v="2"/>
    <x v="4"/>
    <x v="18"/>
    <x v="1"/>
    <s v="Films d'animation "/>
    <s v="FILMANI en 992"/>
    <x v="3"/>
    <n v="5"/>
    <n v="0"/>
    <n v="0"/>
    <n v="30"/>
    <n v="36"/>
    <m/>
    <m/>
    <n v="7.2"/>
    <n v="8.64"/>
    <n v="5"/>
    <n v="1"/>
    <n v="25.3"/>
    <m/>
    <n v="0.1"/>
    <s v="un peu insuffisante"/>
    <n v="0.1"/>
    <n v="5.5"/>
    <n v="0.55000000000000004"/>
    <n v="5.0000000000000044E-2"/>
    <n v="13.915000000000001"/>
    <m/>
  </r>
  <r>
    <x v="5"/>
    <x v="1"/>
    <x v="1"/>
    <x v="2"/>
    <x v="4"/>
    <x v="18"/>
    <x v="1"/>
    <s v="Films d'animation "/>
    <s v="FILMANI en 992"/>
    <x v="4"/>
    <n v="10"/>
    <n v="0"/>
    <n v="0"/>
    <n v="32"/>
    <n v="38.4"/>
    <m/>
    <m/>
    <n v="3.84"/>
    <n v="4.6079999999999997"/>
    <n v="10"/>
    <n v="1"/>
    <n v="25.3"/>
    <m/>
    <n v="0.1"/>
    <s v="un peu insuffisante"/>
    <n v="0.1"/>
    <n v="11"/>
    <n v="1.1000000000000001"/>
    <n v="0.10000000000000009"/>
    <n v="27.830000000000002"/>
    <m/>
  </r>
  <r>
    <x v="5"/>
    <x v="1"/>
    <x v="1"/>
    <x v="2"/>
    <x v="4"/>
    <x v="18"/>
    <x v="1"/>
    <s v="Films d'animation "/>
    <s v="FILMANI en 992"/>
    <x v="5"/>
    <n v="19"/>
    <n v="2"/>
    <n v="0.10526315789473684"/>
    <n v="113"/>
    <n v="135.6"/>
    <m/>
    <m/>
    <n v="7.1368421052631579"/>
    <n v="8.5642105263157884"/>
    <n v="19"/>
    <n v="1"/>
    <n v="25.3"/>
    <m/>
    <n v="0.1"/>
    <s v="un peu insuffisante"/>
    <n v="0.1"/>
    <n v="20.900000000000002"/>
    <n v="2.0900000000000003"/>
    <n v="0.18999999999999817"/>
    <n v="52.87700000000001"/>
    <m/>
  </r>
  <r>
    <x v="5"/>
    <x v="1"/>
    <x v="1"/>
    <x v="2"/>
    <x v="4"/>
    <x v="18"/>
    <x v="1"/>
    <s v="Films d'animation "/>
    <s v="FILMANI en 992"/>
    <x v="6"/>
    <n v="29"/>
    <n v="1"/>
    <n v="3.4482758620689655E-2"/>
    <n v="171"/>
    <n v="205.2"/>
    <m/>
    <m/>
    <n v="7.0758620689655167"/>
    <n v="8.4910344827586197"/>
    <n v="29"/>
    <n v="1"/>
    <n v="25.3"/>
    <m/>
    <n v="0.1"/>
    <s v="un peu insuffisante"/>
    <n v="0.1"/>
    <n v="31.900000000000002"/>
    <n v="3.1900000000000004"/>
    <n v="0.28999999999999826"/>
    <n v="80.707000000000008"/>
    <m/>
  </r>
  <r>
    <x v="5"/>
    <x v="1"/>
    <x v="1"/>
    <x v="2"/>
    <x v="4"/>
    <x v="18"/>
    <x v="1"/>
    <s v="Films d'animation "/>
    <s v="FILMANI en 992"/>
    <x v="0"/>
    <n v="343"/>
    <n v="49"/>
    <n v="0.14285714285714285"/>
    <n v="2458"/>
    <n v="2949.6"/>
    <m/>
    <m/>
    <n v="8.5994169096209916"/>
    <n v="10.31930029154519"/>
    <n v="340"/>
    <n v="0.99125364431486884"/>
    <n v="25.3"/>
    <m/>
    <m/>
    <m/>
    <m/>
    <m/>
    <m/>
    <m/>
    <m/>
    <m/>
  </r>
  <r>
    <x v="5"/>
    <x v="1"/>
    <x v="1"/>
    <x v="2"/>
    <x v="4"/>
    <x v="19"/>
    <x v="1"/>
    <s v="Films documentaires"/>
    <s v="FILMDOC en 992"/>
    <x v="1"/>
    <n v="2"/>
    <n v="2"/>
    <n v="0"/>
    <n v="7"/>
    <n v="8.4"/>
    <m/>
    <m/>
    <n v="4.2"/>
    <n v="5.04"/>
    <n v="2"/>
    <n v="1"/>
    <n v="25.3"/>
    <m/>
    <n v="0.15"/>
    <s v="satisfaisante"/>
    <n v="0"/>
    <n v="2"/>
    <n v="0.3"/>
    <n v="0.3"/>
    <n v="7.59"/>
    <m/>
  </r>
  <r>
    <x v="5"/>
    <x v="1"/>
    <x v="1"/>
    <x v="2"/>
    <x v="4"/>
    <x v="19"/>
    <x v="1"/>
    <s v="Films documentaires"/>
    <s v="FILMDOC en 992"/>
    <x v="2"/>
    <n v="267"/>
    <n v="60"/>
    <n v="0.2247191011235955"/>
    <n v="1851"/>
    <n v="2221.1999999999998"/>
    <m/>
    <m/>
    <n v="8.3191011235955052"/>
    <n v="9.9829213483146066"/>
    <n v="264"/>
    <n v="0.9887640449438202"/>
    <n v="25.3"/>
    <m/>
    <n v="0.1"/>
    <s v="un peu insuffisante"/>
    <n v="0.1"/>
    <n v="293.70000000000005"/>
    <n v="29.370000000000005"/>
    <n v="2.6699999999999591"/>
    <n v="743.06100000000015"/>
    <m/>
  </r>
  <r>
    <x v="5"/>
    <x v="1"/>
    <x v="1"/>
    <x v="2"/>
    <x v="4"/>
    <x v="19"/>
    <x v="1"/>
    <s v="Films documentaires"/>
    <s v="FILMDOC en 992"/>
    <x v="3"/>
    <n v="3"/>
    <n v="0"/>
    <n v="0"/>
    <n v="10"/>
    <n v="12"/>
    <m/>
    <m/>
    <n v="4"/>
    <n v="4.8"/>
    <n v="3"/>
    <n v="1"/>
    <n v="25.3"/>
    <m/>
    <n v="0.15"/>
    <s v="satisfaisante"/>
    <n v="0"/>
    <n v="3"/>
    <n v="0.44999999999999996"/>
    <n v="0.44999999999999996"/>
    <n v="11.385"/>
    <m/>
  </r>
  <r>
    <x v="5"/>
    <x v="1"/>
    <x v="1"/>
    <x v="2"/>
    <x v="4"/>
    <x v="19"/>
    <x v="1"/>
    <s v="Films documentaires"/>
    <s v="FILMDOC en 992"/>
    <x v="4"/>
    <n v="5"/>
    <n v="0"/>
    <n v="0"/>
    <n v="20"/>
    <n v="24"/>
    <m/>
    <m/>
    <n v="4.8"/>
    <n v="5.76"/>
    <n v="5"/>
    <n v="1"/>
    <n v="25.3"/>
    <m/>
    <n v="0.15"/>
    <s v="un peu insuffisante"/>
    <n v="0.1"/>
    <n v="5.5"/>
    <n v="0.82499999999999996"/>
    <n v="0.32499999999999996"/>
    <n v="20.872499999999999"/>
    <m/>
  </r>
  <r>
    <x v="5"/>
    <x v="1"/>
    <x v="1"/>
    <x v="2"/>
    <x v="4"/>
    <x v="19"/>
    <x v="1"/>
    <s v="Films documentaires"/>
    <s v="FILMDOC en 992"/>
    <x v="5"/>
    <n v="26"/>
    <n v="5"/>
    <n v="0.19230769230769232"/>
    <n v="123"/>
    <n v="147.6"/>
    <m/>
    <m/>
    <n v="5.6769230769230763"/>
    <n v="6.8123076923076917"/>
    <n v="25"/>
    <n v="0.96153846153846156"/>
    <n v="25.3"/>
    <m/>
    <n v="0.15"/>
    <s v="un peu insuffisante"/>
    <n v="0.1"/>
    <n v="28.6"/>
    <n v="4.29"/>
    <n v="1.6899999999999986"/>
    <n v="108.53700000000001"/>
    <m/>
  </r>
  <r>
    <x v="5"/>
    <x v="1"/>
    <x v="1"/>
    <x v="2"/>
    <x v="4"/>
    <x v="19"/>
    <x v="1"/>
    <s v="Films documentaires"/>
    <s v="FILMDOC en 992"/>
    <x v="6"/>
    <n v="9"/>
    <n v="3"/>
    <n v="0.33333333333333331"/>
    <n v="41"/>
    <n v="49.199999999999996"/>
    <m/>
    <m/>
    <n v="5.4666666666666659"/>
    <n v="6.5599999999999987"/>
    <n v="9"/>
    <n v="1"/>
    <n v="25.3"/>
    <m/>
    <n v="0.15"/>
    <s v="très insuffisante"/>
    <n v="0.25"/>
    <n v="11.25"/>
    <n v="1.6875"/>
    <n v="-0.5625"/>
    <n v="42.693750000000001"/>
    <m/>
  </r>
  <r>
    <x v="5"/>
    <x v="1"/>
    <x v="1"/>
    <x v="2"/>
    <x v="4"/>
    <x v="19"/>
    <x v="1"/>
    <s v="Films documentaires"/>
    <s v="FILMDOC en 992"/>
    <x v="0"/>
    <n v="312"/>
    <n v="70"/>
    <n v="0.22435897435897437"/>
    <n v="2052"/>
    <n v="2462.4"/>
    <m/>
    <m/>
    <n v="7.8923076923076927"/>
    <n v="9.4707692307692302"/>
    <n v="308"/>
    <n v="0.98717948717948723"/>
    <n v="25.3"/>
    <m/>
    <m/>
    <m/>
    <m/>
    <m/>
    <m/>
    <m/>
    <m/>
    <m/>
  </r>
  <r>
    <x v="5"/>
    <x v="1"/>
    <x v="1"/>
    <x v="2"/>
    <x v="4"/>
    <x v="20"/>
    <x v="1"/>
    <s v="Séries TV"/>
    <s v="SERIETV ; SERIETVANIM en 992"/>
    <x v="1"/>
    <n v="2"/>
    <n v="0"/>
    <n v="0"/>
    <n v="8"/>
    <n v="9.6"/>
    <m/>
    <m/>
    <n v="4.8"/>
    <n v="5.76"/>
    <n v="2"/>
    <n v="1"/>
    <n v="41.4"/>
    <m/>
    <n v="0.15"/>
    <s v="satisfaisante"/>
    <n v="0"/>
    <n v="2"/>
    <n v="0.3"/>
    <n v="0.3"/>
    <n v="12.42"/>
    <m/>
  </r>
  <r>
    <x v="5"/>
    <x v="1"/>
    <x v="1"/>
    <x v="2"/>
    <x v="4"/>
    <x v="20"/>
    <x v="1"/>
    <s v="Séries TV"/>
    <s v="SERIETV ; SERIETVANIM en 992"/>
    <x v="2"/>
    <n v="850"/>
    <n v="210"/>
    <n v="0.24705882352941178"/>
    <n v="6074"/>
    <n v="7288.8"/>
    <m/>
    <m/>
    <n v="8.5750588235294121"/>
    <n v="10.290070588235293"/>
    <n v="845"/>
    <n v="0.99411764705882355"/>
    <n v="41.4"/>
    <m/>
    <n v="0.18"/>
    <s v="un peu insuffisante"/>
    <n v="0.1"/>
    <n v="935.00000000000011"/>
    <n v="168.3"/>
    <n v="83.299999999999898"/>
    <n v="6967.62"/>
    <m/>
  </r>
  <r>
    <x v="5"/>
    <x v="1"/>
    <x v="1"/>
    <x v="2"/>
    <x v="4"/>
    <x v="20"/>
    <x v="1"/>
    <s v="Séries TV"/>
    <s v="SERIETV ; SERIETVANIM en 992"/>
    <x v="3"/>
    <n v="17"/>
    <n v="1"/>
    <n v="5.8823529411764705E-2"/>
    <n v="53"/>
    <n v="63.599999999999994"/>
    <m/>
    <m/>
    <n v="3.7411764705882349"/>
    <n v="4.4894117647058813"/>
    <n v="16"/>
    <n v="0.94117647058823528"/>
    <n v="41.4"/>
    <m/>
    <n v="0.15"/>
    <s v="satisfaisante"/>
    <n v="0"/>
    <n v="17"/>
    <n v="2.5499999999999998"/>
    <n v="2.5499999999999998"/>
    <n v="105.57"/>
    <m/>
  </r>
  <r>
    <x v="5"/>
    <x v="1"/>
    <x v="1"/>
    <x v="2"/>
    <x v="4"/>
    <x v="20"/>
    <x v="1"/>
    <s v="Séries TV"/>
    <s v="SERIETV ; SERIETVANIM en 992"/>
    <x v="4"/>
    <n v="59"/>
    <n v="7"/>
    <n v="0.11864406779661017"/>
    <n v="158"/>
    <n v="189.6"/>
    <m/>
    <m/>
    <n v="3.2135593220338983"/>
    <n v="3.8562711864406776"/>
    <n v="54"/>
    <n v="0.9152542372881356"/>
    <n v="41.4"/>
    <m/>
    <n v="0.15"/>
    <s v="satisfaisante"/>
    <n v="0"/>
    <n v="59"/>
    <n v="8.85"/>
    <n v="8.85"/>
    <n v="366.39"/>
    <m/>
  </r>
  <r>
    <x v="5"/>
    <x v="1"/>
    <x v="1"/>
    <x v="2"/>
    <x v="4"/>
    <x v="20"/>
    <x v="1"/>
    <s v="Séries TV"/>
    <s v="SERIETV ; SERIETVANIM en 992"/>
    <x v="5"/>
    <n v="114"/>
    <n v="24"/>
    <n v="0.21052631578947367"/>
    <n v="554"/>
    <n v="664.8"/>
    <m/>
    <m/>
    <n v="5.8315789473684205"/>
    <n v="6.9978947368421043"/>
    <n v="111"/>
    <n v="0.97368421052631582"/>
    <n v="41.4"/>
    <m/>
    <n v="0.15"/>
    <s v="satisfaisante"/>
    <n v="0"/>
    <n v="114"/>
    <n v="17.099999999999998"/>
    <n v="17.099999999999998"/>
    <n v="707.93999999999994"/>
    <m/>
  </r>
  <r>
    <x v="5"/>
    <x v="1"/>
    <x v="1"/>
    <x v="2"/>
    <x v="4"/>
    <x v="20"/>
    <x v="1"/>
    <s v="Séries TV"/>
    <s v="SERIETV ; SERIETVANIM en 992"/>
    <x v="6"/>
    <n v="202"/>
    <n v="48"/>
    <n v="0.23762376237623761"/>
    <n v="860"/>
    <n v="1032"/>
    <m/>
    <m/>
    <n v="5.108910891089109"/>
    <n v="6.1306930693069308"/>
    <n v="194"/>
    <n v="0.96039603960396036"/>
    <n v="41.4"/>
    <m/>
    <n v="0.15"/>
    <s v="satisfaisante"/>
    <n v="0"/>
    <n v="202"/>
    <n v="30.299999999999997"/>
    <n v="30.299999999999997"/>
    <n v="1254.4199999999998"/>
    <m/>
  </r>
  <r>
    <x v="5"/>
    <x v="1"/>
    <x v="1"/>
    <x v="2"/>
    <x v="4"/>
    <x v="20"/>
    <x v="1"/>
    <s v="Séries TV"/>
    <s v="SERIETV ; SERIETVANIM en 992"/>
    <x v="0"/>
    <n v="1244"/>
    <n v="290"/>
    <n v="0.23311897106109325"/>
    <n v="7707"/>
    <n v="9248.4"/>
    <m/>
    <m/>
    <n v="7.4344051446945336"/>
    <n v="8.9212861736334403"/>
    <n v="1222"/>
    <n v="0.98231511254019288"/>
    <n v="41.4"/>
    <m/>
    <m/>
    <m/>
    <m/>
    <m/>
    <m/>
    <m/>
    <m/>
    <m/>
  </r>
  <r>
    <x v="5"/>
    <x v="1"/>
    <x v="1"/>
    <x v="1"/>
    <x v="4"/>
    <x v="21"/>
    <x v="1"/>
    <s v="Spectacles, émissions et documentaires télévisuels"/>
    <s v="EMITV ; SPECTA en 992"/>
    <x v="1"/>
    <n v="0"/>
    <n v="0"/>
    <n v="0"/>
    <n v="0"/>
    <n v="0"/>
    <m/>
    <m/>
    <e v="#DIV/0!"/>
    <e v="#DIV/0!"/>
    <n v="0"/>
    <e v="#DIV/0!"/>
    <n v="25.3"/>
    <m/>
    <n v="0.15"/>
    <s v="satisfaisante"/>
    <n v="0"/>
    <n v="0"/>
    <n v="0"/>
    <n v="0"/>
    <n v="0"/>
    <m/>
  </r>
  <r>
    <x v="5"/>
    <x v="1"/>
    <x v="1"/>
    <x v="1"/>
    <x v="4"/>
    <x v="21"/>
    <x v="1"/>
    <s v="Spectacles, émissions et documentaires télévisuels"/>
    <s v="EMITV ; SPECTA en 992"/>
    <x v="2"/>
    <n v="289"/>
    <n v="37"/>
    <n v="0.12802768166089964"/>
    <n v="1844"/>
    <n v="2212.7999999999997"/>
    <m/>
    <m/>
    <n v="7.6567474048442898"/>
    <n v="9.1880968858131471"/>
    <n v="287"/>
    <n v="0.99307958477508651"/>
    <n v="25.3"/>
    <m/>
    <n v="0.1"/>
    <s v="un peu insuffisante"/>
    <n v="0.1"/>
    <n v="317.90000000000003"/>
    <n v="31.790000000000006"/>
    <n v="2.8899999999999721"/>
    <n v="804.28700000000015"/>
    <m/>
  </r>
  <r>
    <x v="5"/>
    <x v="1"/>
    <x v="1"/>
    <x v="1"/>
    <x v="4"/>
    <x v="21"/>
    <x v="1"/>
    <s v="Spectacles, émissions et documentaires télévisuels"/>
    <s v="EMITV ; SPECTA en 992"/>
    <x v="3"/>
    <n v="1"/>
    <n v="0"/>
    <n v="0"/>
    <n v="0"/>
    <n v="0"/>
    <m/>
    <m/>
    <n v="0"/>
    <n v="0"/>
    <n v="0"/>
    <n v="0"/>
    <n v="25.3"/>
    <m/>
    <n v="0.15"/>
    <s v="satisfaisante"/>
    <n v="0"/>
    <n v="1"/>
    <n v="0.15"/>
    <n v="0.15"/>
    <n v="3.7949999999999999"/>
    <m/>
  </r>
  <r>
    <x v="5"/>
    <x v="1"/>
    <x v="1"/>
    <x v="1"/>
    <x v="4"/>
    <x v="21"/>
    <x v="1"/>
    <s v="Spectacles, émissions et documentaires télévisuels"/>
    <s v="EMITV ; SPECTA en 992"/>
    <x v="4"/>
    <n v="5"/>
    <n v="0"/>
    <n v="0"/>
    <n v="3"/>
    <n v="3.5999999999999996"/>
    <m/>
    <m/>
    <n v="0.72"/>
    <n v="0.86399999999999999"/>
    <n v="2"/>
    <n v="0.4"/>
    <n v="25.3"/>
    <m/>
    <n v="0"/>
    <s v="très insuffisante"/>
    <n v="0.25"/>
    <n v="6.25"/>
    <n v="0"/>
    <n v="-1.25"/>
    <n v="0"/>
    <s v="supprimer les emissions et spectacles. A voir avec DEP"/>
  </r>
  <r>
    <x v="5"/>
    <x v="1"/>
    <x v="1"/>
    <x v="1"/>
    <x v="4"/>
    <x v="21"/>
    <x v="1"/>
    <s v="Spectacles, émissions et documentaires télévisuels"/>
    <s v="EMITV ; SPECTA en 992"/>
    <x v="5"/>
    <n v="17"/>
    <n v="5"/>
    <n v="0.29411764705882354"/>
    <n v="63"/>
    <n v="75.599999999999994"/>
    <m/>
    <m/>
    <n v="4.4470588235294111"/>
    <n v="5.3364705882352927"/>
    <n v="16"/>
    <n v="0.94117647058823528"/>
    <n v="25.3"/>
    <m/>
    <n v="0.15"/>
    <s v="satisfaisante"/>
    <n v="0"/>
    <n v="17"/>
    <n v="2.5499999999999998"/>
    <n v="2.5499999999999998"/>
    <n v="64.515000000000001"/>
    <m/>
  </r>
  <r>
    <x v="5"/>
    <x v="1"/>
    <x v="1"/>
    <x v="1"/>
    <x v="4"/>
    <x v="21"/>
    <x v="1"/>
    <s v="Spectacles, émissions et documentaires télévisuels"/>
    <s v="EMITV ; SPECTA en 992"/>
    <x v="6"/>
    <n v="17"/>
    <n v="1"/>
    <n v="5.8823529411764705E-2"/>
    <n v="65"/>
    <n v="78"/>
    <m/>
    <m/>
    <n v="4.5882352941176467"/>
    <n v="5.5058823529411756"/>
    <n v="17"/>
    <n v="1"/>
    <n v="25.3"/>
    <m/>
    <n v="0.15"/>
    <s v="satisfaisante"/>
    <n v="0"/>
    <n v="17"/>
    <n v="2.5499999999999998"/>
    <n v="2.5499999999999998"/>
    <n v="64.515000000000001"/>
    <m/>
  </r>
  <r>
    <x v="5"/>
    <x v="1"/>
    <x v="1"/>
    <x v="1"/>
    <x v="4"/>
    <x v="21"/>
    <x v="1"/>
    <s v="Spectacles, émissions et documentaires télévisuels"/>
    <s v="EMITV ; SPECTA en 992"/>
    <x v="0"/>
    <n v="329"/>
    <n v="43"/>
    <n v="0.13069908814589665"/>
    <n v="1975"/>
    <n v="2370"/>
    <m/>
    <m/>
    <n v="7.2036474164133741"/>
    <n v="8.6443768996960486"/>
    <n v="322"/>
    <n v="0.97872340425531912"/>
    <n v="25.3"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  <r>
    <x v="6"/>
    <x v="2"/>
    <x v="2"/>
    <x v="3"/>
    <x v="5"/>
    <x v="22"/>
    <x v="1"/>
    <m/>
    <m/>
    <x v="7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0" applyNumberFormats="0" applyBorderFormats="0" applyFontFormats="0" applyPatternFormats="0" applyAlignmentFormats="0" applyWidthHeightFormats="1" dataCaption="Valeurs" updatedVersion="6" minRefreshableVersion="3" showCalcMbrs="0" useAutoFormatting="1" itemPrintTitles="1" createdVersion="3" indent="0" outline="1" outlineData="1" multipleFieldFilters="0">
  <location ref="A3:N11" firstHeaderRow="1" firstDataRow="2" firstDataCol="1"/>
  <pivotFields count="35">
    <pivotField axis="axisRow" showAll="0" sortType="ascending">
      <items count="30">
        <item m="1" x="20"/>
        <item sd="0" m="1" x="26"/>
        <item sd="0" m="1" x="18"/>
        <item sd="0" m="1" x="23"/>
        <item sd="0" m="1" x="13"/>
        <item sd="0" m="1" x="9"/>
        <item sd="0" x="5"/>
        <item sd="0" x="4"/>
        <item sd="0" m="1" x="7"/>
        <item sd="0" m="1" x="24"/>
        <item sd="0" m="1" x="14"/>
        <item sd="0" m="1" x="22"/>
        <item sd="0" m="1" x="27"/>
        <item sd="0" m="1" x="15"/>
        <item sd="0" m="1" x="17"/>
        <item sd="0" m="1" x="21"/>
        <item sd="0" x="3"/>
        <item sd="0" m="1" x="28"/>
        <item sd="0" m="1" x="19"/>
        <item sd="0" m="1" x="16"/>
        <item sd="0" x="2"/>
        <item sd="0" m="1" x="12"/>
        <item sd="0" m="1" x="25"/>
        <item sd="0" x="1"/>
        <item sd="0" m="1" x="8"/>
        <item h="1" sd="0" x="0"/>
        <item sd="0" m="1" x="11"/>
        <item sd="0" m="1" x="10"/>
        <item h="1" sd="0" x="6"/>
        <item t="default" sd="0"/>
      </items>
    </pivotField>
    <pivotField axis="axisRow" showAll="0">
      <items count="5">
        <item sd="0" x="1"/>
        <item sd="0" m="1" x="3"/>
        <item sd="0" x="0"/>
        <item sd="0" x="2"/>
        <item t="default" sd="0"/>
      </items>
    </pivotField>
    <pivotField axis="axisRow" showAll="0">
      <items count="8">
        <item x="1"/>
        <item sd="0" m="1" x="5"/>
        <item sd="0" m="1" x="6"/>
        <item sd="0" m="1" x="3"/>
        <item sd="0" m="1" x="4"/>
        <item x="0"/>
        <item x="2"/>
        <item t="default"/>
      </items>
    </pivotField>
    <pivotField axis="axisRow" showAll="0">
      <items count="5">
        <item x="1"/>
        <item sd="0" x="2"/>
        <item sd="0" x="0"/>
        <item sd="0" x="3"/>
        <item t="default" sd="0"/>
      </items>
    </pivotField>
    <pivotField axis="axisRow" showAll="0">
      <items count="23">
        <item sd="0" x="1"/>
        <item sd="0" x="3"/>
        <item sd="0" m="1" x="12"/>
        <item sd="0" x="4"/>
        <item sd="0" m="1" x="20"/>
        <item sd="0" m="1" x="19"/>
        <item sd="0" m="1" x="15"/>
        <item sd="0" m="1" x="11"/>
        <item sd="0" m="1" x="16"/>
        <item sd="0" x="2"/>
        <item sd="0" m="1" x="21"/>
        <item sd="0" m="1" x="13"/>
        <item sd="0" m="1" x="9"/>
        <item sd="0" m="1" x="10"/>
        <item sd="0" m="1" x="7"/>
        <item h="1" sd="0" x="0"/>
        <item h="1" sd="0" x="5"/>
        <item m="1" x="18"/>
        <item sd="0" m="1" x="8"/>
        <item m="1" x="17"/>
        <item sd="0" m="1" x="14"/>
        <item sd="0" m="1" x="6"/>
        <item t="default" sd="0"/>
      </items>
    </pivotField>
    <pivotField axis="axisRow" showAll="0">
      <items count="166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m="1" x="113"/>
        <item sd="0" m="1" x="114"/>
        <item sd="0" m="1" x="115"/>
        <item sd="0" m="1" x="116"/>
        <item sd="0" m="1" x="117"/>
        <item sd="0" m="1" x="118"/>
        <item sd="0" m="1" x="102"/>
        <item sd="0" m="1" x="106"/>
        <item sd="0" m="1" x="109"/>
        <item sd="0" m="1" x="110"/>
        <item sd="0" m="1" x="111"/>
        <item sd="0" m="1" x="112"/>
        <item sd="0" m="1" x="120"/>
        <item sd="0" m="1" x="121"/>
        <item sd="0" m="1" x="122"/>
        <item sd="0" m="1" x="123"/>
        <item sd="0" m="1" x="125"/>
        <item sd="0" m="1" x="127"/>
        <item sd="0" m="1" x="130"/>
        <item sd="0" m="1" x="132"/>
        <item sd="0" m="1" x="134"/>
        <item sd="0" m="1" x="68"/>
        <item sd="0" m="1" x="70"/>
        <item sd="0" m="1" x="37"/>
        <item sd="0" m="1" x="40"/>
        <item sd="0" m="1" x="43"/>
        <item sd="0" m="1" x="46"/>
        <item sd="0" m="1" x="48"/>
        <item sd="0" m="1" x="50"/>
        <item sd="0" m="1" x="52"/>
        <item sd="0" m="1" x="54"/>
        <item sd="0" m="1" x="56"/>
        <item sd="0" m="1" x="124"/>
        <item sd="0" m="1" x="126"/>
        <item sd="0" m="1" x="128"/>
        <item sd="0" m="1" x="131"/>
        <item sd="0" m="1" x="133"/>
        <item sd="0" m="1" x="80"/>
        <item sd="0" m="1" x="83"/>
        <item sd="0" m="1" x="136"/>
        <item sd="0" m="1" x="139"/>
        <item sd="0" m="1" x="143"/>
        <item sd="0" m="1" x="146"/>
        <item sd="0" m="1" x="149"/>
        <item sd="0" m="1" x="152"/>
        <item sd="0" m="1" x="135"/>
        <item sd="0" m="1" x="137"/>
        <item sd="0" m="1" x="141"/>
        <item sd="0" m="1" x="75"/>
        <item sd="0" m="1" x="31"/>
        <item sd="0" m="1" x="138"/>
        <item sd="0" m="1" x="89"/>
        <item sd="0" m="1" x="55"/>
        <item sd="0" m="1" x="30"/>
        <item sd="0" m="1" x="33"/>
        <item sd="0" m="1" x="36"/>
        <item sd="0" m="1" x="39"/>
        <item sd="0" m="1" x="41"/>
        <item sd="0" m="1" x="44"/>
        <item sd="0" m="1" x="47"/>
        <item sd="0" m="1" x="49"/>
        <item sd="0" m="1" x="145"/>
        <item sd="0" m="1" x="97"/>
        <item sd="0" m="1" x="23"/>
        <item sd="0" m="1" x="24"/>
        <item sd="0" m="1" x="25"/>
        <item sd="0" m="1" x="26"/>
        <item sd="0" m="1" x="27"/>
        <item sd="0" m="1" x="29"/>
        <item sd="0" m="1" x="32"/>
        <item sd="0" m="1" x="35"/>
        <item sd="0" m="1" x="38"/>
        <item sd="0" m="1" x="129"/>
        <item sd="0" m="1" x="76"/>
        <item sd="0" m="1" x="51"/>
        <item sd="0" m="1" x="53"/>
        <item sd="0" m="1" x="94"/>
        <item sd="0" m="1" x="98"/>
        <item sd="0" m="1" x="101"/>
        <item sd="0" m="1" x="105"/>
        <item sd="0" m="1" x="108"/>
        <item sd="0" m="1" x="64"/>
        <item sd="0" m="1" x="65"/>
        <item sd="0" m="1" x="66"/>
        <item sd="0" m="1" x="67"/>
        <item sd="0" m="1" x="69"/>
        <item sd="0" m="1" x="71"/>
        <item sd="0" m="1" x="58"/>
        <item sd="0" m="1" x="59"/>
        <item sd="0" m="1" x="60"/>
        <item sd="0" m="1" x="61"/>
        <item sd="0" m="1" x="62"/>
        <item sd="0" m="1" x="63"/>
        <item sd="0" m="1" x="119"/>
        <item sd="0" m="1" x="72"/>
        <item sd="0" m="1" x="73"/>
        <item sd="0" m="1" x="74"/>
        <item sd="0" m="1" x="78"/>
        <item sd="0" m="1" x="81"/>
        <item sd="0" m="1" x="84"/>
        <item sd="0" m="1" x="87"/>
        <item sd="0" m="1" x="28"/>
        <item sd="0" m="1" x="148"/>
        <item sd="0" m="1" x="151"/>
        <item sd="0" m="1" x="154"/>
        <item sd="0" m="1" x="156"/>
        <item sd="0" m="1" x="158"/>
        <item sd="0" m="1" x="160"/>
        <item sd="0" m="1" x="161"/>
        <item sd="0" m="1" x="162"/>
        <item sd="0" m="1" x="164"/>
        <item sd="0" m="1" x="92"/>
        <item sd="0" m="1" x="95"/>
        <item sd="0" m="1" x="99"/>
        <item sd="0" m="1" x="103"/>
        <item sd="0" m="1" x="107"/>
        <item sd="0" m="1" x="77"/>
        <item sd="0" m="1" x="79"/>
        <item sd="0" m="1" x="82"/>
        <item sd="0" m="1" x="85"/>
        <item sd="0" m="1" x="86"/>
        <item sd="0" m="1" x="42"/>
        <item sd="0" m="1" x="45"/>
        <item sd="0" m="1" x="88"/>
        <item sd="0" m="1" x="91"/>
        <item sd="0" m="1" x="93"/>
        <item sd="0" m="1" x="96"/>
        <item sd="0" m="1" x="100"/>
        <item sd="0" m="1" x="104"/>
        <item sd="0" m="1" x="34"/>
        <item sd="0" m="1" x="142"/>
        <item sd="0" m="1" x="90"/>
        <item sd="0" m="1" x="57"/>
        <item sd="0" m="1" x="163"/>
        <item sd="0" m="1" x="140"/>
        <item sd="0" m="1" x="144"/>
        <item sd="0" m="1" x="147"/>
        <item sd="0" m="1" x="150"/>
        <item sd="0" m="1" x="153"/>
        <item sd="0" m="1" x="155"/>
        <item sd="0" m="1" x="157"/>
        <item sd="0" m="1" x="159"/>
        <item sd="0" x="0"/>
        <item sd="0" x="22"/>
        <item t="default" sd="0"/>
      </items>
    </pivotField>
    <pivotField axis="axisRow" showAll="0" sortType="ascending" defaultSubtotal="0">
      <items count="39">
        <item sd="0" m="1" x="10"/>
        <item sd="0" m="1" x="16"/>
        <item sd="0" m="1" x="3"/>
        <item sd="0" m="1" x="4"/>
        <item sd="0" m="1" x="33"/>
        <item sd="0" m="1" x="7"/>
        <item sd="0" m="1" x="17"/>
        <item sd="0" m="1" x="11"/>
        <item sd="0" m="1" x="28"/>
        <item sd="0" m="1" x="18"/>
        <item sd="0" m="1" x="21"/>
        <item sd="0" m="1" x="20"/>
        <item sd="0" m="1" x="32"/>
        <item sd="0" m="1" x="12"/>
        <item sd="0" m="1" x="13"/>
        <item sd="0" m="1" x="31"/>
        <item sd="0" m="1" x="19"/>
        <item sd="0" m="1" x="35"/>
        <item sd="0" m="1" x="24"/>
        <item sd="0" m="1" x="22"/>
        <item sd="0" m="1" x="6"/>
        <item sd="0" m="1" x="5"/>
        <item sd="0" m="1" x="26"/>
        <item sd="0" m="1" x="29"/>
        <item sd="0" m="1" x="14"/>
        <item sd="0" m="1" x="8"/>
        <item sd="0" m="1" x="27"/>
        <item sd="0" m="1" x="2"/>
        <item sd="0" m="1" x="25"/>
        <item sd="0" m="1" x="30"/>
        <item sd="0" m="1" x="23"/>
        <item sd="0" m="1" x="34"/>
        <item sd="0" m="1" x="9"/>
        <item sd="0" m="1" x="37"/>
        <item sd="0" m="1" x="36"/>
        <item sd="0" x="0"/>
        <item sd="0" m="1" x="15"/>
        <item sd="0" m="1" x="38"/>
        <item sd="0" x="1"/>
      </items>
    </pivotField>
    <pivotField showAll="0"/>
    <pivotField showAll="0"/>
    <pivotField axis="axisRow" showAll="0">
      <items count="10">
        <item sd="0" m="1" x="8"/>
        <item sd="0" x="1"/>
        <item sd="0" x="2"/>
        <item sd="0" x="3"/>
        <item sd="0" x="4"/>
        <item sd="0" x="5"/>
        <item sd="0" x="6"/>
        <item h="1" sd="0" x="0"/>
        <item h="1" sd="0" x="7"/>
        <item t="default" sd="0"/>
      </items>
    </pivotField>
    <pivotField dataField="1" showAll="0"/>
    <pivotField dataField="1" showAll="0" defaultSubtotal="0"/>
    <pivotField showAll="0"/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dataField="1" showAll="0"/>
    <pivotField dataField="1"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8">
    <field x="9"/>
    <field x="1"/>
    <field x="3"/>
    <field x="2"/>
    <field x="6"/>
    <field x="5"/>
    <field x="4"/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Nombre de docs au 22.10.19" fld="10" baseField="0" baseItem="0"/>
    <dataField name=" Nombre de docs (en %)" fld="10" showDataAs="percentOfCol" baseField="0" baseItem="0" numFmtId="10"/>
    <dataField name="Nouveaux docs 365 J" fld="11" baseField="0" baseItem="0"/>
    <dataField name="Nombre de prêts 2019 (projection)" fld="14" baseField="0" baseItem="0" numFmtId="1"/>
    <dataField name="Nombre de prêts projeté (en %)" fld="14" showDataAs="percentOfCol" baseField="0" baseItem="0" numFmtId="10"/>
    <dataField name="Taux de rotation 2019 calculé" fld="31" baseField="0" baseItem="0" numFmtId="165"/>
    <dataField name="Taux de renouvellement 2019 calculé" fld="32" baseField="0" baseItem="0" numFmtId="10"/>
    <dataField name="Volumétrie cible" fld="26" baseField="0" baseItem="0" numFmtId="1"/>
    <dataField name="A acheter 2020" fld="27" baseField="0" baseItem="0" numFmtId="1"/>
    <dataField name="A désherber 2020" fld="28" baseField="0" baseItem="0" numFmtId="1"/>
    <dataField name="Tx de renouvellement 2020" fld="34" baseField="0" baseItem="0" numFmtId="164"/>
    <dataField name="Budget 2020" fld="29" baseField="0" baseItem="0" numFmtId="166"/>
    <dataField name=" Budget estimé (en %)" fld="29" showDataAs="percentOfCol" baseField="0" baseItem="0" numFmtId="10"/>
  </dataFields>
  <formats count="28"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1">
      <pivotArea outline="0" fieldPosition="0">
        <references count="1">
          <reference field="4294967294" count="1"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0">
      <pivotArea dataOnly="0" labelOnly="1" outline="0" fieldPosition="0">
        <references count="1">
          <reference field="4294967294" count="3">
            <x v="8"/>
            <x v="9"/>
            <x v="10"/>
          </reference>
        </references>
      </pivotArea>
    </format>
    <format dxfId="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1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2">
      <pivotArea outline="0" fieldPosition="0">
        <references count="1">
          <reference field="4294967294" count="1">
            <x v="12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9"/>
  <sheetViews>
    <sheetView tabSelected="1" topLeftCell="F1" zoomScale="85" zoomScaleNormal="85" workbookViewId="0">
      <pane ySplit="2" topLeftCell="A3" activePane="bottomLeft" state="frozen"/>
      <selection pane="bottomLeft" activeCell="N11" sqref="N11"/>
    </sheetView>
  </sheetViews>
  <sheetFormatPr baseColWidth="10" defaultRowHeight="15"/>
  <cols>
    <col min="1" max="1" width="6.140625" customWidth="1"/>
    <col min="2" max="2" width="7.42578125" customWidth="1"/>
    <col min="3" max="3" width="8.28515625" customWidth="1"/>
    <col min="4" max="4" width="15.42578125" customWidth="1"/>
    <col min="5" max="5" width="22" customWidth="1"/>
    <col min="6" max="6" width="10.7109375" customWidth="1"/>
    <col min="7" max="7" width="8" style="71" customWidth="1"/>
    <col min="8" max="8" width="26.42578125" customWidth="1"/>
    <col min="9" max="9" width="19.42578125" customWidth="1"/>
    <col min="10" max="10" width="5.42578125" customWidth="1"/>
    <col min="11" max="11" width="8.85546875" customWidth="1"/>
    <col min="12" max="12" width="10.28515625" style="65" customWidth="1"/>
    <col min="13" max="13" width="12.7109375" customWidth="1"/>
    <col min="14" max="14" width="12" customWidth="1"/>
    <col min="15" max="15" width="10" style="2" customWidth="1"/>
    <col min="16" max="17" width="7.42578125" hidden="1" customWidth="1"/>
    <col min="18" max="18" width="9.42578125" customWidth="1"/>
    <col min="19" max="19" width="8" customWidth="1"/>
    <col min="20" max="20" width="8.85546875" hidden="1" customWidth="1"/>
    <col min="21" max="21" width="8.7109375" hidden="1" customWidth="1"/>
    <col min="22" max="22" width="9.140625" hidden="1" customWidth="1"/>
    <col min="23" max="23" width="11.7109375" hidden="1" customWidth="1"/>
    <col min="24" max="24" width="13.140625" customWidth="1"/>
    <col min="25" max="25" width="16" customWidth="1"/>
    <col min="26" max="26" width="9.85546875" style="70" customWidth="1"/>
    <col min="27" max="27" width="9.7109375" customWidth="1"/>
    <col min="28" max="28" width="9.42578125" style="77" customWidth="1"/>
    <col min="29" max="29" width="8.7109375" customWidth="1"/>
    <col min="30" max="30" width="12.85546875" customWidth="1"/>
    <col min="31" max="31" width="22.140625" customWidth="1"/>
  </cols>
  <sheetData>
    <row r="1" spans="1:31" s="10" customFormat="1" ht="64.5" customHeight="1">
      <c r="A1" s="34" t="s">
        <v>132</v>
      </c>
      <c r="B1" s="34" t="s">
        <v>128</v>
      </c>
      <c r="C1" s="34" t="s">
        <v>135</v>
      </c>
      <c r="D1" s="34" t="s">
        <v>12</v>
      </c>
      <c r="E1" s="34" t="s">
        <v>133</v>
      </c>
      <c r="F1" s="34" t="s">
        <v>129</v>
      </c>
      <c r="G1" s="34" t="s">
        <v>174</v>
      </c>
      <c r="H1" s="34" t="s">
        <v>130</v>
      </c>
      <c r="I1" s="34" t="s">
        <v>131</v>
      </c>
      <c r="J1" s="34" t="s">
        <v>5</v>
      </c>
      <c r="K1" s="52" t="s">
        <v>185</v>
      </c>
      <c r="L1" s="61" t="s">
        <v>187</v>
      </c>
      <c r="M1" s="53" t="s">
        <v>186</v>
      </c>
      <c r="N1" s="52" t="s">
        <v>182</v>
      </c>
      <c r="O1" s="52" t="s">
        <v>152</v>
      </c>
      <c r="P1" s="54" t="s">
        <v>11</v>
      </c>
      <c r="Q1" s="54" t="s">
        <v>0</v>
      </c>
      <c r="R1" s="55" t="s">
        <v>153</v>
      </c>
      <c r="S1" s="55" t="s">
        <v>134</v>
      </c>
      <c r="T1" s="52" t="s">
        <v>154</v>
      </c>
      <c r="U1" s="54" t="s">
        <v>155</v>
      </c>
      <c r="V1" s="56" t="s">
        <v>156</v>
      </c>
      <c r="W1" s="52" t="s">
        <v>139</v>
      </c>
      <c r="X1" s="57" t="s">
        <v>183</v>
      </c>
      <c r="Y1" s="58" t="s">
        <v>184</v>
      </c>
      <c r="Z1" s="82" t="s">
        <v>145</v>
      </c>
      <c r="AA1" s="59" t="s">
        <v>146</v>
      </c>
      <c r="AB1" s="59" t="s">
        <v>147</v>
      </c>
      <c r="AC1" s="59" t="s">
        <v>148</v>
      </c>
      <c r="AD1" s="83" t="s">
        <v>149</v>
      </c>
      <c r="AE1" s="60" t="s">
        <v>140</v>
      </c>
    </row>
    <row r="2" spans="1:31" s="13" customFormat="1" ht="43.5" customHeight="1">
      <c r="A2" s="35" t="s">
        <v>136</v>
      </c>
      <c r="B2" s="35" t="s">
        <v>136</v>
      </c>
      <c r="C2" s="35" t="s">
        <v>136</v>
      </c>
      <c r="D2" s="35" t="s">
        <v>136</v>
      </c>
      <c r="E2" s="35" t="s">
        <v>136</v>
      </c>
      <c r="F2" s="35" t="s">
        <v>136</v>
      </c>
      <c r="G2" s="35" t="s">
        <v>136</v>
      </c>
      <c r="H2" s="35" t="s">
        <v>136</v>
      </c>
      <c r="I2" s="35" t="s">
        <v>136</v>
      </c>
      <c r="J2" s="35" t="s">
        <v>136</v>
      </c>
      <c r="K2" s="29"/>
      <c r="L2" s="62"/>
      <c r="M2" s="31"/>
      <c r="N2" s="29"/>
      <c r="O2" s="29"/>
      <c r="P2" s="16"/>
      <c r="Q2" s="16"/>
      <c r="R2" s="17"/>
      <c r="S2" s="17"/>
      <c r="T2" s="29"/>
      <c r="U2" s="16"/>
      <c r="V2" s="26"/>
      <c r="W2" s="29"/>
      <c r="X2" s="31"/>
      <c r="Y2" s="15"/>
      <c r="Z2" s="66"/>
      <c r="AA2" s="38">
        <f>SUM(AA3:AA149)</f>
        <v>29075.200000000008</v>
      </c>
      <c r="AB2" s="76">
        <f>SUM(AB3:AB149)</f>
        <v>3476.335500000001</v>
      </c>
      <c r="AC2" s="38">
        <f>SUM(AC3:AC149)</f>
        <v>3519.1354999999994</v>
      </c>
      <c r="AD2" s="18">
        <f>SUM(AD3:AD149)</f>
        <v>95716.466785874145</v>
      </c>
      <c r="AE2" s="19"/>
    </row>
    <row r="3" spans="1:31">
      <c r="A3" s="35" t="s">
        <v>63</v>
      </c>
      <c r="B3" s="35" t="s">
        <v>7</v>
      </c>
      <c r="C3" s="35" t="s">
        <v>7</v>
      </c>
      <c r="D3" s="35" t="s">
        <v>9</v>
      </c>
      <c r="E3" s="35" t="s">
        <v>64</v>
      </c>
      <c r="F3" s="35" t="s">
        <v>60</v>
      </c>
      <c r="G3" s="35"/>
      <c r="H3" s="35" t="s">
        <v>61</v>
      </c>
      <c r="I3" s="35" t="s">
        <v>62</v>
      </c>
      <c r="J3" s="35" t="s">
        <v>59</v>
      </c>
      <c r="K3" s="24">
        <v>0</v>
      </c>
      <c r="L3" s="63">
        <v>0</v>
      </c>
      <c r="M3" s="11">
        <v>0</v>
      </c>
      <c r="N3" s="1">
        <v>0</v>
      </c>
      <c r="O3" s="30">
        <f>N3*1.2</f>
        <v>0</v>
      </c>
      <c r="P3" s="3"/>
      <c r="Q3" s="4"/>
      <c r="R3" s="4" t="e">
        <f>O3/K3</f>
        <v>#DIV/0!</v>
      </c>
      <c r="S3" s="4" t="e">
        <f t="shared" ref="S3:S61" si="0">R3*1.2</f>
        <v>#DIV/0!</v>
      </c>
      <c r="T3" s="1">
        <v>0</v>
      </c>
      <c r="U3" s="9">
        <v>0</v>
      </c>
      <c r="V3" s="27">
        <v>33.885008539944899</v>
      </c>
      <c r="W3" s="30"/>
      <c r="X3" s="11">
        <v>0.03</v>
      </c>
      <c r="Y3" s="35" t="s">
        <v>56</v>
      </c>
      <c r="Z3" s="67">
        <f>IF(K3&lt;&gt;"",IF(Y3="très insuffisante",25%,IF(Y3="insuffisante",15%,IF(Y3="un peu insuffisante",10%,IF(Y3="satisfaisante",0,IF(Y3="un peu surdimensionnée",-10%,IF(Y3="surdimensionnée",-15%,IF(Y3="très surdimensionnée",-25%,1))))))),"")</f>
        <v>0</v>
      </c>
      <c r="AA3" s="2">
        <f>K3*(1+Z3)</f>
        <v>0</v>
      </c>
      <c r="AB3" s="77">
        <f t="shared" ref="AB3:AB8" si="1">X3*AA3</f>
        <v>0</v>
      </c>
      <c r="AC3" s="2">
        <f t="shared" ref="AC3:AC8" si="2">K3-AA3+AB3</f>
        <v>0</v>
      </c>
      <c r="AD3" s="14">
        <f t="shared" ref="AD3:AD66" si="3">AB3*V3</f>
        <v>0</v>
      </c>
    </row>
    <row r="4" spans="1:31">
      <c r="A4" s="35" t="s">
        <v>63</v>
      </c>
      <c r="B4" s="35" t="s">
        <v>7</v>
      </c>
      <c r="C4" s="35" t="s">
        <v>7</v>
      </c>
      <c r="D4" s="35" t="s">
        <v>9</v>
      </c>
      <c r="E4" s="35" t="s">
        <v>64</v>
      </c>
      <c r="F4" s="35" t="s">
        <v>60</v>
      </c>
      <c r="G4" s="35"/>
      <c r="H4" s="35" t="s">
        <v>61</v>
      </c>
      <c r="I4" s="35" t="s">
        <v>62</v>
      </c>
      <c r="J4" s="35" t="s">
        <v>15</v>
      </c>
      <c r="K4" s="24">
        <v>491</v>
      </c>
      <c r="L4" s="63">
        <v>40</v>
      </c>
      <c r="M4" s="11">
        <f t="shared" ref="M4:M9" si="4">L4/K4</f>
        <v>8.1466395112016296E-2</v>
      </c>
      <c r="N4" s="1">
        <v>321</v>
      </c>
      <c r="O4" s="30">
        <f t="shared" ref="O4:O67" si="5">N4*1.2</f>
        <v>385.2</v>
      </c>
      <c r="P4" s="3"/>
      <c r="Q4" s="6"/>
      <c r="R4" s="4">
        <f>O4/K4</f>
        <v>0.78452138492871692</v>
      </c>
      <c r="S4" s="4">
        <f t="shared" si="0"/>
        <v>0.94142566191446031</v>
      </c>
      <c r="T4" s="1">
        <v>187</v>
      </c>
      <c r="U4" s="9">
        <f>T4/K4</f>
        <v>0.38085539714867617</v>
      </c>
      <c r="V4" s="27">
        <v>33.885008539944899</v>
      </c>
      <c r="W4" s="30"/>
      <c r="X4" s="11">
        <v>0.03</v>
      </c>
      <c r="Y4" s="35" t="s">
        <v>53</v>
      </c>
      <c r="Z4" s="67">
        <f t="shared" ref="Z4:Z67" si="6">IF(K4&lt;&gt;"",IF(Y4="très insuffisante",25%,IF(Y4="insuffisante",15%,IF(Y4="un peu insuffisante",10%,IF(Y4="satisfaisante",0,IF(Y4="un peu surdimensionnée",-10%,IF(Y4="surdimensionnée",-15%,IF(Y4="très surdimensionnée",-25%,1))))))),"")</f>
        <v>-0.1</v>
      </c>
      <c r="AA4" s="2">
        <f t="shared" ref="AA4:AA67" si="7">K4*(1+Z4)</f>
        <v>441.90000000000003</v>
      </c>
      <c r="AB4" s="77">
        <f t="shared" si="1"/>
        <v>13.257</v>
      </c>
      <c r="AC4" s="2">
        <f t="shared" si="2"/>
        <v>62.356999999999964</v>
      </c>
      <c r="AD4" s="14">
        <f t="shared" si="3"/>
        <v>449.2135582140495</v>
      </c>
    </row>
    <row r="5" spans="1:31">
      <c r="A5" s="35" t="s">
        <v>63</v>
      </c>
      <c r="B5" s="35" t="s">
        <v>7</v>
      </c>
      <c r="C5" s="35" t="s">
        <v>7</v>
      </c>
      <c r="D5" s="35" t="s">
        <v>9</v>
      </c>
      <c r="E5" s="35" t="s">
        <v>64</v>
      </c>
      <c r="F5" s="35" t="s">
        <v>60</v>
      </c>
      <c r="G5" s="35"/>
      <c r="H5" s="35" t="s">
        <v>61</v>
      </c>
      <c r="I5" s="35" t="s">
        <v>62</v>
      </c>
      <c r="J5" s="35" t="s">
        <v>52</v>
      </c>
      <c r="K5" s="24">
        <v>1</v>
      </c>
      <c r="L5" s="63">
        <v>0</v>
      </c>
      <c r="M5" s="11">
        <f t="shared" si="4"/>
        <v>0</v>
      </c>
      <c r="N5" s="1">
        <v>0</v>
      </c>
      <c r="O5" s="30">
        <f t="shared" si="5"/>
        <v>0</v>
      </c>
      <c r="P5" s="3"/>
      <c r="Q5" s="6"/>
      <c r="R5" s="4">
        <f t="shared" ref="R5:R66" si="8">O5/K5</f>
        <v>0</v>
      </c>
      <c r="S5" s="4">
        <f t="shared" si="0"/>
        <v>0</v>
      </c>
      <c r="T5" s="1">
        <v>0</v>
      </c>
      <c r="U5" s="9">
        <f t="shared" ref="U5:U67" si="9">T5/K5</f>
        <v>0</v>
      </c>
      <c r="V5" s="27">
        <v>33.885008539944899</v>
      </c>
      <c r="W5" s="30"/>
      <c r="X5" s="11">
        <v>0.03</v>
      </c>
      <c r="Y5" s="35" t="s">
        <v>56</v>
      </c>
      <c r="Z5" s="67">
        <f t="shared" si="6"/>
        <v>0</v>
      </c>
      <c r="AA5" s="2">
        <f t="shared" si="7"/>
        <v>1</v>
      </c>
      <c r="AB5" s="77">
        <f t="shared" si="1"/>
        <v>0.03</v>
      </c>
      <c r="AC5" s="2">
        <f t="shared" si="2"/>
        <v>0.03</v>
      </c>
      <c r="AD5" s="14">
        <f t="shared" si="3"/>
        <v>1.0165502561983468</v>
      </c>
      <c r="AE5" s="14"/>
    </row>
    <row r="6" spans="1:31">
      <c r="A6" s="35" t="s">
        <v>63</v>
      </c>
      <c r="B6" s="35" t="s">
        <v>7</v>
      </c>
      <c r="C6" s="35" t="s">
        <v>7</v>
      </c>
      <c r="D6" s="35" t="s">
        <v>9</v>
      </c>
      <c r="E6" s="35" t="s">
        <v>64</v>
      </c>
      <c r="F6" s="35" t="s">
        <v>60</v>
      </c>
      <c r="G6" s="35"/>
      <c r="H6" s="35" t="s">
        <v>61</v>
      </c>
      <c r="I6" s="35" t="s">
        <v>62</v>
      </c>
      <c r="J6" s="35" t="s">
        <v>1</v>
      </c>
      <c r="K6" s="24">
        <v>22</v>
      </c>
      <c r="L6" s="63">
        <v>1</v>
      </c>
      <c r="M6" s="11">
        <f t="shared" si="4"/>
        <v>4.5454545454545456E-2</v>
      </c>
      <c r="N6" s="1">
        <v>8</v>
      </c>
      <c r="O6" s="30">
        <f t="shared" si="5"/>
        <v>9.6</v>
      </c>
      <c r="P6" s="3"/>
      <c r="Q6" s="6"/>
      <c r="R6" s="4">
        <f t="shared" si="8"/>
        <v>0.43636363636363634</v>
      </c>
      <c r="S6" s="4">
        <f t="shared" si="0"/>
        <v>0.52363636363636357</v>
      </c>
      <c r="T6" s="1">
        <v>7</v>
      </c>
      <c r="U6" s="9">
        <f t="shared" si="9"/>
        <v>0.31818181818181818</v>
      </c>
      <c r="V6" s="27">
        <v>33.885008539944899</v>
      </c>
      <c r="W6" s="30"/>
      <c r="X6" s="11">
        <v>0.03</v>
      </c>
      <c r="Y6" s="35" t="s">
        <v>56</v>
      </c>
      <c r="Z6" s="67">
        <f t="shared" si="6"/>
        <v>0</v>
      </c>
      <c r="AA6" s="2">
        <f t="shared" si="7"/>
        <v>22</v>
      </c>
      <c r="AB6" s="77">
        <f t="shared" si="1"/>
        <v>0.65999999999999992</v>
      </c>
      <c r="AC6" s="2">
        <f t="shared" si="2"/>
        <v>0.65999999999999992</v>
      </c>
      <c r="AD6" s="14">
        <f t="shared" si="3"/>
        <v>22.364105636363629</v>
      </c>
    </row>
    <row r="7" spans="1:31">
      <c r="A7" s="35" t="s">
        <v>63</v>
      </c>
      <c r="B7" s="35" t="s">
        <v>7</v>
      </c>
      <c r="C7" s="35" t="s">
        <v>7</v>
      </c>
      <c r="D7" s="35" t="s">
        <v>9</v>
      </c>
      <c r="E7" s="35" t="s">
        <v>64</v>
      </c>
      <c r="F7" s="35" t="s">
        <v>60</v>
      </c>
      <c r="G7" s="35"/>
      <c r="H7" s="35" t="s">
        <v>61</v>
      </c>
      <c r="I7" s="35" t="s">
        <v>62</v>
      </c>
      <c r="J7" s="35" t="s">
        <v>2</v>
      </c>
      <c r="K7" s="24">
        <v>54</v>
      </c>
      <c r="L7" s="63">
        <v>2</v>
      </c>
      <c r="M7" s="11">
        <f t="shared" si="4"/>
        <v>3.7037037037037035E-2</v>
      </c>
      <c r="N7" s="1">
        <v>50</v>
      </c>
      <c r="O7" s="30">
        <f t="shared" si="5"/>
        <v>60</v>
      </c>
      <c r="P7" s="3"/>
      <c r="Q7" s="6"/>
      <c r="R7" s="4">
        <f t="shared" si="8"/>
        <v>1.1111111111111112</v>
      </c>
      <c r="S7" s="4">
        <f t="shared" si="0"/>
        <v>1.3333333333333333</v>
      </c>
      <c r="T7" s="1">
        <v>33</v>
      </c>
      <c r="U7" s="9">
        <f t="shared" si="9"/>
        <v>0.61111111111111116</v>
      </c>
      <c r="V7" s="27">
        <v>33.885008539944899</v>
      </c>
      <c r="W7" s="30"/>
      <c r="X7" s="11">
        <v>0.03</v>
      </c>
      <c r="Y7" s="35" t="s">
        <v>56</v>
      </c>
      <c r="Z7" s="67">
        <f t="shared" si="6"/>
        <v>0</v>
      </c>
      <c r="AA7" s="2">
        <f t="shared" si="7"/>
        <v>54</v>
      </c>
      <c r="AB7" s="77">
        <f t="shared" si="1"/>
        <v>1.6199999999999999</v>
      </c>
      <c r="AC7" s="2">
        <f t="shared" si="2"/>
        <v>1.6199999999999999</v>
      </c>
      <c r="AD7" s="14">
        <f t="shared" si="3"/>
        <v>54.893713834710731</v>
      </c>
    </row>
    <row r="8" spans="1:31">
      <c r="A8" s="35" t="s">
        <v>63</v>
      </c>
      <c r="B8" s="35" t="s">
        <v>7</v>
      </c>
      <c r="C8" s="35" t="s">
        <v>7</v>
      </c>
      <c r="D8" s="35" t="s">
        <v>9</v>
      </c>
      <c r="E8" s="35" t="s">
        <v>64</v>
      </c>
      <c r="F8" s="35" t="s">
        <v>60</v>
      </c>
      <c r="G8" s="35"/>
      <c r="H8" s="35" t="s">
        <v>61</v>
      </c>
      <c r="I8" s="35" t="s">
        <v>62</v>
      </c>
      <c r="J8" s="35" t="s">
        <v>3</v>
      </c>
      <c r="K8" s="24">
        <v>30</v>
      </c>
      <c r="L8" s="63">
        <v>2</v>
      </c>
      <c r="M8" s="11">
        <f t="shared" si="4"/>
        <v>6.6666666666666666E-2</v>
      </c>
      <c r="N8" s="1">
        <v>13</v>
      </c>
      <c r="O8" s="25">
        <f t="shared" si="5"/>
        <v>15.6</v>
      </c>
      <c r="P8" s="3"/>
      <c r="Q8" s="6"/>
      <c r="R8" s="4">
        <f t="shared" si="8"/>
        <v>0.52</v>
      </c>
      <c r="S8" s="4">
        <f t="shared" si="0"/>
        <v>0.624</v>
      </c>
      <c r="T8" s="1">
        <v>10</v>
      </c>
      <c r="U8" s="9">
        <f t="shared" si="9"/>
        <v>0.33333333333333331</v>
      </c>
      <c r="V8" s="28">
        <v>33.885008539944899</v>
      </c>
      <c r="W8" s="25"/>
      <c r="X8" s="11">
        <v>0.03</v>
      </c>
      <c r="Y8" s="35" t="s">
        <v>53</v>
      </c>
      <c r="Z8" s="67">
        <f>IF(K8&lt;&gt;"",IF(Y8="très insuffisante",25%,IF(Y8="insuffisante",15%,IF(Y8="un peu insuffisante",10%,IF(Y8="satisfaisante",0,IF(Y8="un peu surdimensionnée",-10%,IF(Y8="surdimensionnée",-15%,IF(Y8="très surdimensionnée",-25%,1))))))),"")</f>
        <v>-0.1</v>
      </c>
      <c r="AA8" s="2">
        <f t="shared" si="7"/>
        <v>27</v>
      </c>
      <c r="AB8" s="77">
        <f t="shared" si="1"/>
        <v>0.80999999999999994</v>
      </c>
      <c r="AC8" s="2">
        <f t="shared" si="2"/>
        <v>3.81</v>
      </c>
      <c r="AD8" s="14">
        <f t="shared" si="3"/>
        <v>27.446856917355365</v>
      </c>
    </row>
    <row r="9" spans="1:31" s="50" customFormat="1">
      <c r="A9" s="42" t="s">
        <v>63</v>
      </c>
      <c r="B9" s="42" t="s">
        <v>7</v>
      </c>
      <c r="C9" s="42" t="s">
        <v>7</v>
      </c>
      <c r="D9" s="42" t="s">
        <v>9</v>
      </c>
      <c r="E9" s="42" t="s">
        <v>64</v>
      </c>
      <c r="F9" s="42" t="s">
        <v>60</v>
      </c>
      <c r="G9" s="42"/>
      <c r="H9" s="42" t="s">
        <v>61</v>
      </c>
      <c r="I9" s="42" t="s">
        <v>62</v>
      </c>
      <c r="J9" s="42" t="s">
        <v>136</v>
      </c>
      <c r="K9" s="43">
        <v>598</v>
      </c>
      <c r="L9" s="64">
        <v>45</v>
      </c>
      <c r="M9" s="45">
        <f t="shared" si="4"/>
        <v>7.5250836120401343E-2</v>
      </c>
      <c r="N9" s="43">
        <v>392</v>
      </c>
      <c r="O9" s="46">
        <f t="shared" si="5"/>
        <v>470.4</v>
      </c>
      <c r="P9" s="3"/>
      <c r="Q9" s="6"/>
      <c r="R9" s="47">
        <f t="shared" si="8"/>
        <v>0.78662207357859526</v>
      </c>
      <c r="S9" s="47">
        <f t="shared" si="0"/>
        <v>0.94394648829431427</v>
      </c>
      <c r="T9" s="36">
        <v>237</v>
      </c>
      <c r="U9" s="22">
        <f t="shared" si="9"/>
        <v>0.39632107023411373</v>
      </c>
      <c r="V9" s="23">
        <v>33.885008539944899</v>
      </c>
      <c r="W9" s="39"/>
      <c r="X9" s="45"/>
      <c r="Y9" s="42"/>
      <c r="Z9" s="68"/>
      <c r="AA9" s="48"/>
      <c r="AB9" s="78"/>
      <c r="AC9" s="48"/>
      <c r="AD9" s="49"/>
    </row>
    <row r="10" spans="1:31">
      <c r="A10" s="35" t="s">
        <v>63</v>
      </c>
      <c r="B10" s="35" t="s">
        <v>7</v>
      </c>
      <c r="C10" s="35" t="s">
        <v>7</v>
      </c>
      <c r="D10" s="35" t="s">
        <v>9</v>
      </c>
      <c r="E10" s="35" t="s">
        <v>64</v>
      </c>
      <c r="F10" s="35" t="s">
        <v>65</v>
      </c>
      <c r="G10" s="35"/>
      <c r="H10" s="35" t="s">
        <v>66</v>
      </c>
      <c r="I10" s="35" t="s">
        <v>67</v>
      </c>
      <c r="J10" s="35" t="s">
        <v>59</v>
      </c>
      <c r="K10" s="1">
        <v>1</v>
      </c>
      <c r="L10" s="63">
        <v>1</v>
      </c>
      <c r="M10" s="11">
        <v>0</v>
      </c>
      <c r="N10" s="1">
        <v>0</v>
      </c>
      <c r="O10" s="30">
        <f t="shared" si="5"/>
        <v>0</v>
      </c>
      <c r="P10" s="3"/>
      <c r="Q10" s="4"/>
      <c r="R10" s="4">
        <f t="shared" si="8"/>
        <v>0</v>
      </c>
      <c r="S10" s="4">
        <f t="shared" si="0"/>
        <v>0</v>
      </c>
      <c r="T10" s="1">
        <v>0</v>
      </c>
      <c r="U10" s="9">
        <f t="shared" si="9"/>
        <v>0</v>
      </c>
      <c r="V10" s="27">
        <v>33.885008539944899</v>
      </c>
      <c r="W10" s="30"/>
      <c r="X10" s="11">
        <v>0.08</v>
      </c>
      <c r="Y10" s="35" t="s">
        <v>55</v>
      </c>
      <c r="Z10" s="67">
        <f t="shared" si="6"/>
        <v>0.1</v>
      </c>
      <c r="AA10" s="2">
        <f t="shared" si="7"/>
        <v>1.1000000000000001</v>
      </c>
      <c r="AB10" s="77">
        <f t="shared" ref="AB10:AB15" si="10">X10*AA10</f>
        <v>8.8000000000000009E-2</v>
      </c>
      <c r="AC10" s="2">
        <f t="shared" ref="AC10:AC15" si="11">K10-AA10+AB10</f>
        <v>-1.200000000000008E-2</v>
      </c>
      <c r="AD10" s="14">
        <f t="shared" si="3"/>
        <v>2.9818807515151513</v>
      </c>
    </row>
    <row r="11" spans="1:31">
      <c r="A11" s="35" t="s">
        <v>63</v>
      </c>
      <c r="B11" s="35" t="s">
        <v>7</v>
      </c>
      <c r="C11" s="35" t="s">
        <v>7</v>
      </c>
      <c r="D11" s="35" t="s">
        <v>9</v>
      </c>
      <c r="E11" s="35" t="s">
        <v>64</v>
      </c>
      <c r="F11" s="35" t="s">
        <v>65</v>
      </c>
      <c r="G11" s="35"/>
      <c r="H11" s="35" t="s">
        <v>66</v>
      </c>
      <c r="I11" s="35" t="s">
        <v>67</v>
      </c>
      <c r="J11" s="35" t="s">
        <v>15</v>
      </c>
      <c r="K11" s="1">
        <v>328</v>
      </c>
      <c r="L11" s="63">
        <v>16</v>
      </c>
      <c r="M11" s="11">
        <f t="shared" ref="M11:M16" si="12">L11/K11</f>
        <v>4.878048780487805E-2</v>
      </c>
      <c r="N11" s="1">
        <v>337</v>
      </c>
      <c r="O11" s="30">
        <f t="shared" si="5"/>
        <v>404.4</v>
      </c>
      <c r="P11" s="3"/>
      <c r="Q11" s="6"/>
      <c r="R11" s="4">
        <f t="shared" si="8"/>
        <v>1.2329268292682927</v>
      </c>
      <c r="S11" s="4">
        <f t="shared" si="0"/>
        <v>1.4795121951219512</v>
      </c>
      <c r="T11" s="1">
        <v>196</v>
      </c>
      <c r="U11" s="9">
        <f t="shared" si="9"/>
        <v>0.59756097560975607</v>
      </c>
      <c r="V11" s="27">
        <v>33.885008539944899</v>
      </c>
      <c r="W11" s="30"/>
      <c r="X11" s="11">
        <v>0.05</v>
      </c>
      <c r="Y11" s="35" t="s">
        <v>53</v>
      </c>
      <c r="Z11" s="67">
        <f t="shared" si="6"/>
        <v>-0.1</v>
      </c>
      <c r="AA11" s="2">
        <f t="shared" si="7"/>
        <v>295.2</v>
      </c>
      <c r="AB11" s="77">
        <f t="shared" si="10"/>
        <v>14.76</v>
      </c>
      <c r="AC11" s="2">
        <f t="shared" si="11"/>
        <v>47.560000000000009</v>
      </c>
      <c r="AD11" s="14">
        <f t="shared" si="3"/>
        <v>500.14272604958671</v>
      </c>
    </row>
    <row r="12" spans="1:31">
      <c r="A12" s="35" t="s">
        <v>63</v>
      </c>
      <c r="B12" s="35" t="s">
        <v>7</v>
      </c>
      <c r="C12" s="35" t="s">
        <v>7</v>
      </c>
      <c r="D12" s="35" t="s">
        <v>9</v>
      </c>
      <c r="E12" s="35" t="s">
        <v>64</v>
      </c>
      <c r="F12" s="35" t="s">
        <v>65</v>
      </c>
      <c r="G12" s="35"/>
      <c r="H12" s="35" t="s">
        <v>66</v>
      </c>
      <c r="I12" s="35" t="s">
        <v>67</v>
      </c>
      <c r="J12" s="35" t="s">
        <v>52</v>
      </c>
      <c r="K12" s="1">
        <v>0</v>
      </c>
      <c r="L12" s="63">
        <v>0</v>
      </c>
      <c r="M12" s="11">
        <v>0</v>
      </c>
      <c r="N12" s="1">
        <v>0</v>
      </c>
      <c r="O12" s="30">
        <f t="shared" si="5"/>
        <v>0</v>
      </c>
      <c r="P12" s="3"/>
      <c r="Q12" s="6"/>
      <c r="R12" s="4">
        <v>0</v>
      </c>
      <c r="S12" s="4">
        <f t="shared" si="0"/>
        <v>0</v>
      </c>
      <c r="T12" s="1">
        <v>0</v>
      </c>
      <c r="U12" s="9">
        <v>0</v>
      </c>
      <c r="V12" s="27">
        <v>33.885008539944899</v>
      </c>
      <c r="W12" s="30"/>
      <c r="X12" s="11">
        <v>0.08</v>
      </c>
      <c r="Y12" s="35" t="s">
        <v>56</v>
      </c>
      <c r="Z12" s="67">
        <f t="shared" si="6"/>
        <v>0</v>
      </c>
      <c r="AA12" s="2">
        <f t="shared" si="7"/>
        <v>0</v>
      </c>
      <c r="AB12" s="77">
        <f t="shared" si="10"/>
        <v>0</v>
      </c>
      <c r="AC12" s="2">
        <f t="shared" si="11"/>
        <v>0</v>
      </c>
      <c r="AD12" s="14">
        <f t="shared" si="3"/>
        <v>0</v>
      </c>
    </row>
    <row r="13" spans="1:31">
      <c r="A13" s="35" t="s">
        <v>63</v>
      </c>
      <c r="B13" s="35" t="s">
        <v>7</v>
      </c>
      <c r="C13" s="35" t="s">
        <v>7</v>
      </c>
      <c r="D13" s="35" t="s">
        <v>9</v>
      </c>
      <c r="E13" s="35" t="s">
        <v>64</v>
      </c>
      <c r="F13" s="35" t="s">
        <v>65</v>
      </c>
      <c r="G13" s="35"/>
      <c r="H13" s="35" t="s">
        <v>66</v>
      </c>
      <c r="I13" s="35" t="s">
        <v>67</v>
      </c>
      <c r="J13" s="35" t="s">
        <v>1</v>
      </c>
      <c r="K13" s="1">
        <v>22</v>
      </c>
      <c r="L13" s="63">
        <v>1</v>
      </c>
      <c r="M13" s="11">
        <f t="shared" si="12"/>
        <v>4.5454545454545456E-2</v>
      </c>
      <c r="N13" s="1">
        <v>18</v>
      </c>
      <c r="O13" s="30">
        <f t="shared" si="5"/>
        <v>21.599999999999998</v>
      </c>
      <c r="P13" s="3"/>
      <c r="Q13" s="6"/>
      <c r="R13" s="4">
        <f t="shared" si="8"/>
        <v>0.9818181818181817</v>
      </c>
      <c r="S13" s="4">
        <f t="shared" si="0"/>
        <v>1.178181818181818</v>
      </c>
      <c r="T13" s="1">
        <v>12</v>
      </c>
      <c r="U13" s="9">
        <f t="shared" si="9"/>
        <v>0.54545454545454541</v>
      </c>
      <c r="V13" s="27">
        <v>33.885008539944899</v>
      </c>
      <c r="W13" s="30"/>
      <c r="X13" s="11">
        <v>0.08</v>
      </c>
      <c r="Y13" s="35" t="s">
        <v>53</v>
      </c>
      <c r="Z13" s="67">
        <f t="shared" si="6"/>
        <v>-0.1</v>
      </c>
      <c r="AA13" s="2">
        <f t="shared" si="7"/>
        <v>19.8</v>
      </c>
      <c r="AB13" s="77">
        <f t="shared" si="10"/>
        <v>1.5840000000000001</v>
      </c>
      <c r="AC13" s="2">
        <f t="shared" si="11"/>
        <v>3.7839999999999994</v>
      </c>
      <c r="AD13" s="14">
        <f t="shared" si="3"/>
        <v>53.673853527272719</v>
      </c>
    </row>
    <row r="14" spans="1:31">
      <c r="A14" s="35" t="s">
        <v>63</v>
      </c>
      <c r="B14" s="35" t="s">
        <v>7</v>
      </c>
      <c r="C14" s="35" t="s">
        <v>7</v>
      </c>
      <c r="D14" s="35" t="s">
        <v>9</v>
      </c>
      <c r="E14" s="35" t="s">
        <v>64</v>
      </c>
      <c r="F14" s="35" t="s">
        <v>65</v>
      </c>
      <c r="G14" s="35"/>
      <c r="H14" s="35" t="s">
        <v>66</v>
      </c>
      <c r="I14" s="35" t="s">
        <v>67</v>
      </c>
      <c r="J14" s="35" t="s">
        <v>2</v>
      </c>
      <c r="K14" s="1">
        <v>33</v>
      </c>
      <c r="L14" s="63">
        <v>1</v>
      </c>
      <c r="M14" s="11">
        <f t="shared" si="12"/>
        <v>3.0303030303030304E-2</v>
      </c>
      <c r="N14" s="1">
        <v>37</v>
      </c>
      <c r="O14" s="30">
        <f t="shared" si="5"/>
        <v>44.4</v>
      </c>
      <c r="P14" s="3"/>
      <c r="Q14" s="6"/>
      <c r="R14" s="4">
        <f t="shared" si="8"/>
        <v>1.3454545454545455</v>
      </c>
      <c r="S14" s="4">
        <f t="shared" si="0"/>
        <v>1.6145454545454545</v>
      </c>
      <c r="T14" s="1">
        <v>25</v>
      </c>
      <c r="U14" s="9">
        <f t="shared" si="9"/>
        <v>0.75757575757575757</v>
      </c>
      <c r="V14" s="27">
        <v>33.885008539944899</v>
      </c>
      <c r="W14" s="30"/>
      <c r="X14" s="11">
        <v>0.08</v>
      </c>
      <c r="Y14" s="35" t="s">
        <v>53</v>
      </c>
      <c r="Z14" s="67">
        <f t="shared" si="6"/>
        <v>-0.1</v>
      </c>
      <c r="AA14" s="2">
        <f t="shared" si="7"/>
        <v>29.7</v>
      </c>
      <c r="AB14" s="77">
        <f t="shared" si="10"/>
        <v>2.3759999999999999</v>
      </c>
      <c r="AC14" s="2">
        <f t="shared" si="11"/>
        <v>5.6760000000000002</v>
      </c>
      <c r="AD14" s="14">
        <f t="shared" si="3"/>
        <v>80.510780290909082</v>
      </c>
    </row>
    <row r="15" spans="1:31">
      <c r="A15" s="35" t="s">
        <v>63</v>
      </c>
      <c r="B15" s="35" t="s">
        <v>7</v>
      </c>
      <c r="C15" s="35" t="s">
        <v>7</v>
      </c>
      <c r="D15" s="35" t="s">
        <v>9</v>
      </c>
      <c r="E15" s="35" t="s">
        <v>64</v>
      </c>
      <c r="F15" s="35" t="s">
        <v>65</v>
      </c>
      <c r="G15" s="35"/>
      <c r="H15" s="35" t="s">
        <v>66</v>
      </c>
      <c r="I15" s="35" t="s">
        <v>67</v>
      </c>
      <c r="J15" s="35" t="s">
        <v>3</v>
      </c>
      <c r="K15" s="1">
        <v>22</v>
      </c>
      <c r="L15" s="63">
        <v>1</v>
      </c>
      <c r="M15" s="11">
        <f t="shared" si="12"/>
        <v>4.5454545454545456E-2</v>
      </c>
      <c r="N15" s="1">
        <v>18</v>
      </c>
      <c r="O15" s="25">
        <f t="shared" si="5"/>
        <v>21.599999999999998</v>
      </c>
      <c r="P15" s="3"/>
      <c r="Q15" s="6"/>
      <c r="R15" s="4">
        <f t="shared" si="8"/>
        <v>0.9818181818181817</v>
      </c>
      <c r="S15" s="4">
        <f t="shared" si="0"/>
        <v>1.178181818181818</v>
      </c>
      <c r="T15" s="1">
        <v>14</v>
      </c>
      <c r="U15" s="9">
        <f t="shared" si="9"/>
        <v>0.63636363636363635</v>
      </c>
      <c r="V15" s="28">
        <v>33.885008539944899</v>
      </c>
      <c r="W15" s="25"/>
      <c r="X15" s="11">
        <v>0.08</v>
      </c>
      <c r="Y15" s="35" t="s">
        <v>53</v>
      </c>
      <c r="Z15" s="67">
        <f t="shared" si="6"/>
        <v>-0.1</v>
      </c>
      <c r="AA15" s="2">
        <f t="shared" si="7"/>
        <v>19.8</v>
      </c>
      <c r="AB15" s="77">
        <f t="shared" si="10"/>
        <v>1.5840000000000001</v>
      </c>
      <c r="AC15" s="2">
        <f t="shared" si="11"/>
        <v>3.7839999999999994</v>
      </c>
      <c r="AD15" s="14">
        <f t="shared" si="3"/>
        <v>53.673853527272719</v>
      </c>
    </row>
    <row r="16" spans="1:31" s="50" customFormat="1">
      <c r="A16" s="42" t="s">
        <v>63</v>
      </c>
      <c r="B16" s="42" t="s">
        <v>7</v>
      </c>
      <c r="C16" s="42" t="s">
        <v>7</v>
      </c>
      <c r="D16" s="42" t="s">
        <v>9</v>
      </c>
      <c r="E16" s="42" t="s">
        <v>64</v>
      </c>
      <c r="F16" s="42" t="s">
        <v>65</v>
      </c>
      <c r="G16" s="42"/>
      <c r="H16" s="42" t="s">
        <v>66</v>
      </c>
      <c r="I16" s="42" t="s">
        <v>67</v>
      </c>
      <c r="J16" s="42" t="s">
        <v>136</v>
      </c>
      <c r="K16" s="43">
        <v>406</v>
      </c>
      <c r="L16" s="64">
        <v>20</v>
      </c>
      <c r="M16" s="45">
        <f t="shared" si="12"/>
        <v>4.9261083743842367E-2</v>
      </c>
      <c r="N16" s="43">
        <v>410</v>
      </c>
      <c r="O16" s="46">
        <f t="shared" si="5"/>
        <v>492</v>
      </c>
      <c r="P16" s="21"/>
      <c r="Q16" s="40"/>
      <c r="R16" s="47">
        <f t="shared" si="8"/>
        <v>1.2118226600985222</v>
      </c>
      <c r="S16" s="47">
        <f t="shared" si="0"/>
        <v>1.4541871921182266</v>
      </c>
      <c r="T16" s="37">
        <v>247</v>
      </c>
      <c r="U16" s="2">
        <f t="shared" si="9"/>
        <v>0.60837438423645318</v>
      </c>
      <c r="V16" s="2">
        <v>33.885008539944899</v>
      </c>
      <c r="W16" s="2"/>
      <c r="X16" s="49"/>
      <c r="Z16" s="69"/>
      <c r="AB16" s="79"/>
    </row>
    <row r="17" spans="1:31">
      <c r="A17" s="35" t="s">
        <v>63</v>
      </c>
      <c r="B17" s="35" t="s">
        <v>7</v>
      </c>
      <c r="C17" s="35" t="s">
        <v>7</v>
      </c>
      <c r="D17" s="35" t="s">
        <v>9</v>
      </c>
      <c r="E17" s="35" t="s">
        <v>64</v>
      </c>
      <c r="F17" s="35" t="s">
        <v>68</v>
      </c>
      <c r="G17" s="35"/>
      <c r="H17" s="35" t="s">
        <v>73</v>
      </c>
      <c r="I17" s="35" t="s">
        <v>74</v>
      </c>
      <c r="J17" s="35" t="s">
        <v>59</v>
      </c>
      <c r="K17" s="1">
        <v>0</v>
      </c>
      <c r="L17" s="63">
        <v>0</v>
      </c>
      <c r="M17" s="11">
        <v>0</v>
      </c>
      <c r="N17" s="1">
        <v>0</v>
      </c>
      <c r="O17" s="30">
        <f t="shared" si="5"/>
        <v>0</v>
      </c>
      <c r="P17" s="3"/>
      <c r="Q17" s="4"/>
      <c r="R17" s="4" t="e">
        <f t="shared" si="8"/>
        <v>#DIV/0!</v>
      </c>
      <c r="S17" s="4" t="e">
        <f t="shared" si="0"/>
        <v>#DIV/0!</v>
      </c>
      <c r="T17" s="1">
        <v>0</v>
      </c>
      <c r="U17" s="9" t="e">
        <f t="shared" si="9"/>
        <v>#DIV/0!</v>
      </c>
      <c r="V17" s="27">
        <v>33.885008539944899</v>
      </c>
      <c r="W17" s="30"/>
      <c r="X17" s="11">
        <v>0.03</v>
      </c>
      <c r="Y17" s="35" t="s">
        <v>56</v>
      </c>
      <c r="Z17" s="67">
        <f t="shared" si="6"/>
        <v>0</v>
      </c>
      <c r="AA17" s="2">
        <f t="shared" si="7"/>
        <v>0</v>
      </c>
      <c r="AB17" s="77">
        <f t="shared" ref="AB17:AB22" si="13">X17*AA17</f>
        <v>0</v>
      </c>
      <c r="AC17" s="2">
        <f t="shared" ref="AC17:AC22" si="14">K17-AA17+AB17</f>
        <v>0</v>
      </c>
      <c r="AD17" s="14">
        <f t="shared" si="3"/>
        <v>0</v>
      </c>
    </row>
    <row r="18" spans="1:31">
      <c r="A18" s="35" t="s">
        <v>63</v>
      </c>
      <c r="B18" s="35" t="s">
        <v>7</v>
      </c>
      <c r="C18" s="35" t="s">
        <v>7</v>
      </c>
      <c r="D18" s="35" t="s">
        <v>9</v>
      </c>
      <c r="E18" s="35" t="s">
        <v>64</v>
      </c>
      <c r="F18" s="35" t="s">
        <v>68</v>
      </c>
      <c r="G18" s="35"/>
      <c r="H18" s="35" t="s">
        <v>73</v>
      </c>
      <c r="I18" s="35" t="s">
        <v>74</v>
      </c>
      <c r="J18" s="35" t="s">
        <v>15</v>
      </c>
      <c r="K18" s="1">
        <v>161</v>
      </c>
      <c r="L18" s="63">
        <v>6</v>
      </c>
      <c r="M18" s="11">
        <f t="shared" ref="M18:M49" si="15">L18/K18</f>
        <v>3.7267080745341616E-2</v>
      </c>
      <c r="N18" s="1">
        <v>136</v>
      </c>
      <c r="O18" s="30">
        <f t="shared" si="5"/>
        <v>163.19999999999999</v>
      </c>
      <c r="P18" s="3"/>
      <c r="Q18" s="6"/>
      <c r="R18" s="4">
        <f t="shared" si="8"/>
        <v>1.0136645962732918</v>
      </c>
      <c r="S18" s="4">
        <f t="shared" si="0"/>
        <v>1.2163975155279501</v>
      </c>
      <c r="T18" s="1">
        <v>64</v>
      </c>
      <c r="U18" s="9">
        <f t="shared" si="9"/>
        <v>0.39751552795031053</v>
      </c>
      <c r="V18" s="27">
        <v>33.885008539944899</v>
      </c>
      <c r="W18" s="30"/>
      <c r="X18" s="11">
        <v>0.03</v>
      </c>
      <c r="Y18" s="35" t="s">
        <v>53</v>
      </c>
      <c r="Z18" s="67">
        <f t="shared" si="6"/>
        <v>-0.1</v>
      </c>
      <c r="AA18" s="2">
        <f t="shared" si="7"/>
        <v>144.9</v>
      </c>
      <c r="AB18" s="77">
        <f t="shared" si="13"/>
        <v>4.3470000000000004</v>
      </c>
      <c r="AC18" s="2">
        <f t="shared" si="14"/>
        <v>20.446999999999996</v>
      </c>
      <c r="AD18" s="14">
        <f t="shared" si="3"/>
        <v>147.29813212314048</v>
      </c>
    </row>
    <row r="19" spans="1:31">
      <c r="A19" s="35" t="s">
        <v>63</v>
      </c>
      <c r="B19" s="35" t="s">
        <v>7</v>
      </c>
      <c r="C19" s="35" t="s">
        <v>7</v>
      </c>
      <c r="D19" s="35" t="s">
        <v>9</v>
      </c>
      <c r="E19" s="35" t="s">
        <v>64</v>
      </c>
      <c r="F19" s="35" t="s">
        <v>68</v>
      </c>
      <c r="G19" s="35"/>
      <c r="H19" s="35" t="s">
        <v>73</v>
      </c>
      <c r="I19" s="35" t="s">
        <v>74</v>
      </c>
      <c r="J19" s="35" t="s">
        <v>52</v>
      </c>
      <c r="K19" s="1">
        <v>0</v>
      </c>
      <c r="L19" s="63">
        <v>0</v>
      </c>
      <c r="M19" s="11">
        <v>0</v>
      </c>
      <c r="N19" s="1">
        <v>0</v>
      </c>
      <c r="O19" s="30">
        <f t="shared" si="5"/>
        <v>0</v>
      </c>
      <c r="P19" s="3"/>
      <c r="Q19" s="6"/>
      <c r="R19" s="4">
        <v>0</v>
      </c>
      <c r="S19" s="4">
        <f t="shared" si="0"/>
        <v>0</v>
      </c>
      <c r="T19" s="1">
        <v>0</v>
      </c>
      <c r="U19" s="9">
        <v>0</v>
      </c>
      <c r="V19" s="27">
        <v>33.885008539944899</v>
      </c>
      <c r="W19" s="30"/>
      <c r="X19" s="11">
        <v>0.03</v>
      </c>
      <c r="Y19" s="35" t="s">
        <v>56</v>
      </c>
      <c r="Z19" s="67">
        <f t="shared" si="6"/>
        <v>0</v>
      </c>
      <c r="AA19" s="2">
        <f t="shared" si="7"/>
        <v>0</v>
      </c>
      <c r="AB19" s="77">
        <f t="shared" si="13"/>
        <v>0</v>
      </c>
      <c r="AC19" s="2">
        <f t="shared" si="14"/>
        <v>0</v>
      </c>
      <c r="AD19" s="14">
        <f t="shared" si="3"/>
        <v>0</v>
      </c>
    </row>
    <row r="20" spans="1:31">
      <c r="A20" s="35" t="s">
        <v>63</v>
      </c>
      <c r="B20" s="35" t="s">
        <v>7</v>
      </c>
      <c r="C20" s="35" t="s">
        <v>7</v>
      </c>
      <c r="D20" s="35" t="s">
        <v>9</v>
      </c>
      <c r="E20" s="35" t="s">
        <v>64</v>
      </c>
      <c r="F20" s="35" t="s">
        <v>68</v>
      </c>
      <c r="G20" s="35"/>
      <c r="H20" s="35" t="s">
        <v>73</v>
      </c>
      <c r="I20" s="35" t="s">
        <v>74</v>
      </c>
      <c r="J20" s="35" t="s">
        <v>1</v>
      </c>
      <c r="K20" s="1">
        <v>8</v>
      </c>
      <c r="L20" s="63">
        <v>1</v>
      </c>
      <c r="M20" s="11">
        <f t="shared" si="15"/>
        <v>0.125</v>
      </c>
      <c r="N20" s="1">
        <v>4</v>
      </c>
      <c r="O20" s="30">
        <f t="shared" si="5"/>
        <v>4.8</v>
      </c>
      <c r="P20" s="3"/>
      <c r="Q20" s="6"/>
      <c r="R20" s="4">
        <f t="shared" si="8"/>
        <v>0.6</v>
      </c>
      <c r="S20" s="4">
        <f t="shared" si="0"/>
        <v>0.72</v>
      </c>
      <c r="T20" s="1">
        <v>3</v>
      </c>
      <c r="U20" s="9">
        <f t="shared" si="9"/>
        <v>0.375</v>
      </c>
      <c r="V20" s="27">
        <v>33.885008539944899</v>
      </c>
      <c r="W20" s="30"/>
      <c r="X20" s="11">
        <v>0.03</v>
      </c>
      <c r="Y20" s="35" t="s">
        <v>56</v>
      </c>
      <c r="Z20" s="67">
        <f t="shared" si="6"/>
        <v>0</v>
      </c>
      <c r="AA20" s="2">
        <f t="shared" si="7"/>
        <v>8</v>
      </c>
      <c r="AB20" s="77">
        <f t="shared" si="13"/>
        <v>0.24</v>
      </c>
      <c r="AC20" s="2">
        <f t="shared" si="14"/>
        <v>0.24</v>
      </c>
      <c r="AD20" s="14">
        <f t="shared" si="3"/>
        <v>8.1324020495867746</v>
      </c>
      <c r="AE20" s="84"/>
    </row>
    <row r="21" spans="1:31">
      <c r="A21" s="35" t="s">
        <v>63</v>
      </c>
      <c r="B21" s="35" t="s">
        <v>7</v>
      </c>
      <c r="C21" s="35" t="s">
        <v>7</v>
      </c>
      <c r="D21" s="35" t="s">
        <v>9</v>
      </c>
      <c r="E21" s="35" t="s">
        <v>64</v>
      </c>
      <c r="F21" s="35" t="s">
        <v>68</v>
      </c>
      <c r="G21" s="35"/>
      <c r="H21" s="35" t="s">
        <v>73</v>
      </c>
      <c r="I21" s="35" t="s">
        <v>74</v>
      </c>
      <c r="J21" s="35" t="s">
        <v>2</v>
      </c>
      <c r="K21" s="1">
        <v>23</v>
      </c>
      <c r="L21" s="63">
        <v>0</v>
      </c>
      <c r="M21" s="11">
        <f t="shared" si="15"/>
        <v>0</v>
      </c>
      <c r="N21" s="1">
        <v>16</v>
      </c>
      <c r="O21" s="30">
        <f t="shared" si="5"/>
        <v>19.2</v>
      </c>
      <c r="P21" s="3"/>
      <c r="Q21" s="6"/>
      <c r="R21" s="4">
        <f t="shared" si="8"/>
        <v>0.83478260869565213</v>
      </c>
      <c r="S21" s="4">
        <f t="shared" si="0"/>
        <v>1.0017391304347825</v>
      </c>
      <c r="T21" s="1">
        <v>11</v>
      </c>
      <c r="U21" s="9">
        <f t="shared" si="9"/>
        <v>0.47826086956521741</v>
      </c>
      <c r="V21" s="27">
        <v>33.885008539944899</v>
      </c>
      <c r="W21" s="30"/>
      <c r="X21" s="11">
        <v>0.03</v>
      </c>
      <c r="Y21" s="35" t="s">
        <v>54</v>
      </c>
      <c r="Z21" s="67">
        <f t="shared" si="6"/>
        <v>-0.25</v>
      </c>
      <c r="AA21" s="2">
        <f t="shared" si="7"/>
        <v>17.25</v>
      </c>
      <c r="AB21" s="77">
        <f t="shared" si="13"/>
        <v>0.51749999999999996</v>
      </c>
      <c r="AC21" s="2">
        <f t="shared" si="14"/>
        <v>6.2675000000000001</v>
      </c>
      <c r="AD21" s="14">
        <f t="shared" si="3"/>
        <v>17.535491919421485</v>
      </c>
    </row>
    <row r="22" spans="1:31">
      <c r="A22" s="35" t="s">
        <v>63</v>
      </c>
      <c r="B22" s="35" t="s">
        <v>7</v>
      </c>
      <c r="C22" s="35" t="s">
        <v>7</v>
      </c>
      <c r="D22" s="35" t="s">
        <v>9</v>
      </c>
      <c r="E22" s="35" t="s">
        <v>64</v>
      </c>
      <c r="F22" s="35" t="s">
        <v>68</v>
      </c>
      <c r="G22" s="35"/>
      <c r="H22" s="35" t="s">
        <v>73</v>
      </c>
      <c r="I22" s="35" t="s">
        <v>74</v>
      </c>
      <c r="J22" s="35" t="s">
        <v>3</v>
      </c>
      <c r="K22" s="1">
        <v>7</v>
      </c>
      <c r="L22" s="63">
        <v>0</v>
      </c>
      <c r="M22" s="11">
        <f t="shared" si="15"/>
        <v>0</v>
      </c>
      <c r="N22" s="1">
        <v>8</v>
      </c>
      <c r="O22" s="25">
        <f t="shared" si="5"/>
        <v>9.6</v>
      </c>
      <c r="P22" s="3"/>
      <c r="Q22" s="6"/>
      <c r="R22" s="4">
        <f t="shared" si="8"/>
        <v>1.3714285714285714</v>
      </c>
      <c r="S22" s="4">
        <f t="shared" si="0"/>
        <v>1.6457142857142857</v>
      </c>
      <c r="T22" s="1">
        <v>5</v>
      </c>
      <c r="U22" s="9">
        <f t="shared" si="9"/>
        <v>0.7142857142857143</v>
      </c>
      <c r="V22" s="28">
        <v>33.885008539944899</v>
      </c>
      <c r="W22" s="25"/>
      <c r="X22" s="11">
        <v>0.03</v>
      </c>
      <c r="Y22" s="35" t="s">
        <v>56</v>
      </c>
      <c r="Z22" s="67">
        <f t="shared" si="6"/>
        <v>0</v>
      </c>
      <c r="AA22" s="2">
        <f t="shared" si="7"/>
        <v>7</v>
      </c>
      <c r="AB22" s="77">
        <f t="shared" si="13"/>
        <v>0.21</v>
      </c>
      <c r="AC22" s="2">
        <f t="shared" si="14"/>
        <v>0.21</v>
      </c>
      <c r="AD22" s="14">
        <f t="shared" si="3"/>
        <v>7.1158517933884289</v>
      </c>
    </row>
    <row r="23" spans="1:31" s="50" customFormat="1">
      <c r="A23" s="42" t="s">
        <v>63</v>
      </c>
      <c r="B23" s="42" t="s">
        <v>7</v>
      </c>
      <c r="C23" s="42" t="s">
        <v>7</v>
      </c>
      <c r="D23" s="42" t="s">
        <v>9</v>
      </c>
      <c r="E23" s="42" t="s">
        <v>64</v>
      </c>
      <c r="F23" s="42" t="s">
        <v>68</v>
      </c>
      <c r="G23" s="42"/>
      <c r="H23" s="42" t="s">
        <v>73</v>
      </c>
      <c r="I23" s="42" t="s">
        <v>74</v>
      </c>
      <c r="J23" s="42" t="s">
        <v>136</v>
      </c>
      <c r="K23" s="43">
        <v>199</v>
      </c>
      <c r="L23" s="64">
        <v>7</v>
      </c>
      <c r="M23" s="45">
        <f t="shared" si="15"/>
        <v>3.5175879396984924E-2</v>
      </c>
      <c r="N23" s="43">
        <v>164</v>
      </c>
      <c r="O23" s="46">
        <f t="shared" si="5"/>
        <v>196.79999999999998</v>
      </c>
      <c r="P23" s="21"/>
      <c r="Q23" s="40"/>
      <c r="R23" s="47">
        <f t="shared" si="8"/>
        <v>0.98894472361809038</v>
      </c>
      <c r="S23" s="47">
        <f t="shared" si="0"/>
        <v>1.1867336683417085</v>
      </c>
      <c r="T23" s="20">
        <v>83</v>
      </c>
      <c r="U23" s="20">
        <f t="shared" si="9"/>
        <v>0.41708542713567837</v>
      </c>
      <c r="V23" s="20">
        <v>33.885008539944899</v>
      </c>
      <c r="W23" s="41"/>
      <c r="Z23" s="69"/>
      <c r="AB23" s="79"/>
    </row>
    <row r="24" spans="1:31">
      <c r="A24" s="35" t="s">
        <v>63</v>
      </c>
      <c r="B24" s="35" t="s">
        <v>7</v>
      </c>
      <c r="C24" s="35" t="s">
        <v>7</v>
      </c>
      <c r="D24" s="35" t="s">
        <v>9</v>
      </c>
      <c r="E24" s="35" t="s">
        <v>64</v>
      </c>
      <c r="F24" s="35" t="s">
        <v>69</v>
      </c>
      <c r="G24" s="35"/>
      <c r="H24" s="35" t="s">
        <v>75</v>
      </c>
      <c r="I24" s="35" t="s">
        <v>76</v>
      </c>
      <c r="J24" s="35" t="s">
        <v>59</v>
      </c>
      <c r="K24" s="1">
        <v>13</v>
      </c>
      <c r="L24" s="63">
        <v>2</v>
      </c>
      <c r="M24" s="11">
        <f t="shared" si="15"/>
        <v>0.15384615384615385</v>
      </c>
      <c r="N24" s="1">
        <v>12</v>
      </c>
      <c r="O24" s="30">
        <f t="shared" si="5"/>
        <v>14.399999999999999</v>
      </c>
      <c r="P24" s="3"/>
      <c r="Q24" s="4"/>
      <c r="R24" s="4">
        <f t="shared" si="8"/>
        <v>1.1076923076923075</v>
      </c>
      <c r="S24" s="4">
        <f t="shared" si="0"/>
        <v>1.329230769230769</v>
      </c>
      <c r="T24" s="1">
        <v>6</v>
      </c>
      <c r="U24" s="9">
        <f t="shared" si="9"/>
        <v>0.46153846153846156</v>
      </c>
      <c r="V24" s="6">
        <v>26.941762951807224</v>
      </c>
      <c r="W24" s="30"/>
      <c r="X24" s="11">
        <v>0.05</v>
      </c>
      <c r="Y24" s="35" t="s">
        <v>56</v>
      </c>
      <c r="Z24" s="67">
        <f t="shared" si="6"/>
        <v>0</v>
      </c>
      <c r="AA24" s="2">
        <f t="shared" si="7"/>
        <v>13</v>
      </c>
      <c r="AB24" s="77">
        <f t="shared" ref="AB24:AB29" si="16">X24*AA24</f>
        <v>0.65</v>
      </c>
      <c r="AC24" s="2">
        <f t="shared" ref="AC24:AC29" si="17">K24-AA24+AB24</f>
        <v>0.65</v>
      </c>
      <c r="AD24" s="14">
        <f t="shared" si="3"/>
        <v>17.512145918674697</v>
      </c>
      <c r="AE24" s="71" t="s">
        <v>178</v>
      </c>
    </row>
    <row r="25" spans="1:31">
      <c r="A25" s="35" t="s">
        <v>63</v>
      </c>
      <c r="B25" s="35" t="s">
        <v>7</v>
      </c>
      <c r="C25" s="35" t="s">
        <v>7</v>
      </c>
      <c r="D25" s="35" t="s">
        <v>9</v>
      </c>
      <c r="E25" s="35" t="s">
        <v>64</v>
      </c>
      <c r="F25" s="35" t="s">
        <v>69</v>
      </c>
      <c r="G25" s="35"/>
      <c r="H25" s="35" t="s">
        <v>75</v>
      </c>
      <c r="I25" s="35" t="s">
        <v>76</v>
      </c>
      <c r="J25" s="35" t="s">
        <v>15</v>
      </c>
      <c r="K25" s="1">
        <v>372</v>
      </c>
      <c r="L25" s="63">
        <v>10</v>
      </c>
      <c r="M25" s="11">
        <f t="shared" si="15"/>
        <v>2.6881720430107527E-2</v>
      </c>
      <c r="N25" s="1">
        <v>618</v>
      </c>
      <c r="O25" s="30">
        <f t="shared" si="5"/>
        <v>741.6</v>
      </c>
      <c r="P25" s="3"/>
      <c r="Q25" s="6"/>
      <c r="R25" s="4">
        <f t="shared" si="8"/>
        <v>1.9935483870967743</v>
      </c>
      <c r="S25" s="4">
        <f t="shared" si="0"/>
        <v>2.3922580645161289</v>
      </c>
      <c r="T25" s="1">
        <v>241</v>
      </c>
      <c r="U25" s="9">
        <f t="shared" si="9"/>
        <v>0.64784946236559138</v>
      </c>
      <c r="V25" s="27">
        <v>26.941762951807224</v>
      </c>
      <c r="W25" s="30"/>
      <c r="X25" s="11">
        <v>0.05</v>
      </c>
      <c r="Y25" s="35" t="s">
        <v>56</v>
      </c>
      <c r="Z25" s="67">
        <f t="shared" si="6"/>
        <v>0</v>
      </c>
      <c r="AA25" s="2">
        <f t="shared" si="7"/>
        <v>372</v>
      </c>
      <c r="AB25" s="77">
        <f t="shared" si="16"/>
        <v>18.600000000000001</v>
      </c>
      <c r="AC25" s="2">
        <f t="shared" si="17"/>
        <v>18.600000000000001</v>
      </c>
      <c r="AD25" s="14">
        <f t="shared" si="3"/>
        <v>501.1167909036144</v>
      </c>
    </row>
    <row r="26" spans="1:31">
      <c r="A26" s="35" t="s">
        <v>63</v>
      </c>
      <c r="B26" s="35" t="s">
        <v>7</v>
      </c>
      <c r="C26" s="35" t="s">
        <v>7</v>
      </c>
      <c r="D26" s="35" t="s">
        <v>9</v>
      </c>
      <c r="E26" s="35" t="s">
        <v>64</v>
      </c>
      <c r="F26" s="35" t="s">
        <v>69</v>
      </c>
      <c r="G26" s="35"/>
      <c r="H26" s="35" t="s">
        <v>75</v>
      </c>
      <c r="I26" s="35" t="s">
        <v>76</v>
      </c>
      <c r="J26" s="35" t="s">
        <v>52</v>
      </c>
      <c r="K26" s="1">
        <v>19</v>
      </c>
      <c r="L26" s="63">
        <v>0</v>
      </c>
      <c r="M26" s="11">
        <f t="shared" si="15"/>
        <v>0</v>
      </c>
      <c r="N26" s="1">
        <v>16</v>
      </c>
      <c r="O26" s="30">
        <f t="shared" si="5"/>
        <v>19.2</v>
      </c>
      <c r="P26" s="3"/>
      <c r="Q26" s="6"/>
      <c r="R26" s="4">
        <f t="shared" si="8"/>
        <v>1.0105263157894737</v>
      </c>
      <c r="S26" s="4">
        <f t="shared" si="0"/>
        <v>1.2126315789473685</v>
      </c>
      <c r="T26" s="1">
        <v>8</v>
      </c>
      <c r="U26" s="9">
        <f t="shared" si="9"/>
        <v>0.42105263157894735</v>
      </c>
      <c r="V26" s="27">
        <v>26.941762951807224</v>
      </c>
      <c r="W26" s="30"/>
      <c r="X26" s="11">
        <v>0.05</v>
      </c>
      <c r="Y26" s="35" t="s">
        <v>56</v>
      </c>
      <c r="Z26" s="67">
        <f t="shared" si="6"/>
        <v>0</v>
      </c>
      <c r="AA26" s="2">
        <f t="shared" si="7"/>
        <v>19</v>
      </c>
      <c r="AB26" s="77">
        <f t="shared" si="16"/>
        <v>0.95000000000000007</v>
      </c>
      <c r="AC26" s="2">
        <f t="shared" si="17"/>
        <v>0.95000000000000007</v>
      </c>
      <c r="AD26" s="14">
        <f t="shared" si="3"/>
        <v>25.594674804216865</v>
      </c>
    </row>
    <row r="27" spans="1:31">
      <c r="A27" s="35" t="s">
        <v>63</v>
      </c>
      <c r="B27" s="35" t="s">
        <v>7</v>
      </c>
      <c r="C27" s="35" t="s">
        <v>7</v>
      </c>
      <c r="D27" s="35" t="s">
        <v>9</v>
      </c>
      <c r="E27" s="35" t="s">
        <v>64</v>
      </c>
      <c r="F27" s="35" t="s">
        <v>69</v>
      </c>
      <c r="G27" s="35"/>
      <c r="H27" s="35" t="s">
        <v>75</v>
      </c>
      <c r="I27" s="35" t="s">
        <v>76</v>
      </c>
      <c r="J27" s="35" t="s">
        <v>1</v>
      </c>
      <c r="K27" s="1">
        <v>54</v>
      </c>
      <c r="L27" s="63">
        <v>3</v>
      </c>
      <c r="M27" s="11">
        <f t="shared" si="15"/>
        <v>5.5555555555555552E-2</v>
      </c>
      <c r="N27" s="1">
        <v>36</v>
      </c>
      <c r="O27" s="30">
        <f t="shared" si="5"/>
        <v>43.199999999999996</v>
      </c>
      <c r="P27" s="3"/>
      <c r="Q27" s="6"/>
      <c r="R27" s="4">
        <f t="shared" si="8"/>
        <v>0.79999999999999993</v>
      </c>
      <c r="S27" s="4">
        <f t="shared" si="0"/>
        <v>0.95999999999999985</v>
      </c>
      <c r="T27" s="1">
        <v>25</v>
      </c>
      <c r="U27" s="9">
        <f t="shared" si="9"/>
        <v>0.46296296296296297</v>
      </c>
      <c r="V27" s="27">
        <v>26.941762951807224</v>
      </c>
      <c r="W27" s="30"/>
      <c r="X27" s="11">
        <v>0.05</v>
      </c>
      <c r="Y27" s="35" t="s">
        <v>56</v>
      </c>
      <c r="Z27" s="67">
        <f t="shared" si="6"/>
        <v>0</v>
      </c>
      <c r="AA27" s="2">
        <f t="shared" si="7"/>
        <v>54</v>
      </c>
      <c r="AB27" s="77">
        <f t="shared" si="16"/>
        <v>2.7</v>
      </c>
      <c r="AC27" s="2">
        <f t="shared" si="17"/>
        <v>2.7</v>
      </c>
      <c r="AD27" s="14">
        <f t="shared" si="3"/>
        <v>72.742759969879515</v>
      </c>
    </row>
    <row r="28" spans="1:31">
      <c r="A28" s="35" t="s">
        <v>63</v>
      </c>
      <c r="B28" s="35" t="s">
        <v>7</v>
      </c>
      <c r="C28" s="35" t="s">
        <v>7</v>
      </c>
      <c r="D28" s="35" t="s">
        <v>9</v>
      </c>
      <c r="E28" s="35" t="s">
        <v>64</v>
      </c>
      <c r="F28" s="35" t="s">
        <v>69</v>
      </c>
      <c r="G28" s="35"/>
      <c r="H28" s="35" t="s">
        <v>75</v>
      </c>
      <c r="I28" s="35" t="s">
        <v>76</v>
      </c>
      <c r="J28" s="35" t="s">
        <v>2</v>
      </c>
      <c r="K28" s="1">
        <v>119</v>
      </c>
      <c r="L28" s="63">
        <v>2</v>
      </c>
      <c r="M28" s="11">
        <f t="shared" si="15"/>
        <v>1.680672268907563E-2</v>
      </c>
      <c r="N28" s="1">
        <v>120</v>
      </c>
      <c r="O28" s="30">
        <f t="shared" si="5"/>
        <v>144</v>
      </c>
      <c r="P28" s="3"/>
      <c r="Q28" s="6"/>
      <c r="R28" s="4">
        <f t="shared" si="8"/>
        <v>1.2100840336134453</v>
      </c>
      <c r="S28" s="4">
        <f t="shared" si="0"/>
        <v>1.4521008403361344</v>
      </c>
      <c r="T28" s="1">
        <v>66</v>
      </c>
      <c r="U28" s="9">
        <f t="shared" si="9"/>
        <v>0.55462184873949583</v>
      </c>
      <c r="V28" s="27">
        <v>26.941762951807224</v>
      </c>
      <c r="W28" s="30"/>
      <c r="X28" s="11">
        <v>0.05</v>
      </c>
      <c r="Y28" s="35" t="s">
        <v>57</v>
      </c>
      <c r="Z28" s="67">
        <f t="shared" si="6"/>
        <v>-0.15</v>
      </c>
      <c r="AA28" s="2">
        <f t="shared" si="7"/>
        <v>101.14999999999999</v>
      </c>
      <c r="AB28" s="77">
        <f t="shared" si="16"/>
        <v>5.0575000000000001</v>
      </c>
      <c r="AC28" s="2">
        <f t="shared" si="17"/>
        <v>22.90750000000001</v>
      </c>
      <c r="AD28" s="14">
        <f t="shared" si="3"/>
        <v>136.25796612876505</v>
      </c>
    </row>
    <row r="29" spans="1:31">
      <c r="A29" s="35" t="s">
        <v>63</v>
      </c>
      <c r="B29" s="35" t="s">
        <v>7</v>
      </c>
      <c r="C29" s="35" t="s">
        <v>7</v>
      </c>
      <c r="D29" s="35" t="s">
        <v>9</v>
      </c>
      <c r="E29" s="35" t="s">
        <v>64</v>
      </c>
      <c r="F29" s="35" t="s">
        <v>69</v>
      </c>
      <c r="G29" s="35"/>
      <c r="H29" s="35" t="s">
        <v>75</v>
      </c>
      <c r="I29" s="35" t="s">
        <v>76</v>
      </c>
      <c r="J29" s="35" t="s">
        <v>3</v>
      </c>
      <c r="K29" s="1">
        <v>51</v>
      </c>
      <c r="L29" s="63">
        <v>1</v>
      </c>
      <c r="M29" s="11">
        <f t="shared" si="15"/>
        <v>1.9607843137254902E-2</v>
      </c>
      <c r="N29" s="1">
        <v>69</v>
      </c>
      <c r="O29" s="25">
        <f t="shared" si="5"/>
        <v>82.8</v>
      </c>
      <c r="P29" s="3"/>
      <c r="Q29" s="6"/>
      <c r="R29" s="4">
        <f t="shared" si="8"/>
        <v>1.6235294117647059</v>
      </c>
      <c r="S29" s="4">
        <f t="shared" si="0"/>
        <v>1.9482352941176471</v>
      </c>
      <c r="T29" s="1">
        <v>38</v>
      </c>
      <c r="U29" s="9">
        <f t="shared" si="9"/>
        <v>0.74509803921568629</v>
      </c>
      <c r="V29" s="28">
        <v>26.941762951807224</v>
      </c>
      <c r="W29" s="25"/>
      <c r="X29" s="11">
        <v>0.05</v>
      </c>
      <c r="Y29" s="35" t="s">
        <v>56</v>
      </c>
      <c r="Z29" s="67">
        <f t="shared" si="6"/>
        <v>0</v>
      </c>
      <c r="AA29" s="2">
        <f t="shared" si="7"/>
        <v>51</v>
      </c>
      <c r="AB29" s="77">
        <f t="shared" si="16"/>
        <v>2.5500000000000003</v>
      </c>
      <c r="AC29" s="2">
        <f t="shared" si="17"/>
        <v>2.5500000000000003</v>
      </c>
      <c r="AD29" s="14">
        <f t="shared" si="3"/>
        <v>68.701495527108435</v>
      </c>
    </row>
    <row r="30" spans="1:31" s="50" customFormat="1">
      <c r="A30" s="42" t="s">
        <v>63</v>
      </c>
      <c r="B30" s="42" t="s">
        <v>7</v>
      </c>
      <c r="C30" s="42" t="s">
        <v>7</v>
      </c>
      <c r="D30" s="42" t="s">
        <v>9</v>
      </c>
      <c r="E30" s="42" t="s">
        <v>64</v>
      </c>
      <c r="F30" s="42" t="s">
        <v>69</v>
      </c>
      <c r="G30" s="42"/>
      <c r="H30" s="42" t="s">
        <v>75</v>
      </c>
      <c r="I30" s="42" t="s">
        <v>76</v>
      </c>
      <c r="J30" s="42" t="s">
        <v>136</v>
      </c>
      <c r="K30" s="43">
        <v>628</v>
      </c>
      <c r="L30" s="64">
        <v>18</v>
      </c>
      <c r="M30" s="45">
        <f t="shared" si="15"/>
        <v>2.8662420382165606E-2</v>
      </c>
      <c r="N30" s="43">
        <v>871</v>
      </c>
      <c r="O30" s="51">
        <f t="shared" si="5"/>
        <v>1045.2</v>
      </c>
      <c r="P30" s="3"/>
      <c r="Q30" s="6"/>
      <c r="R30" s="47">
        <f t="shared" si="8"/>
        <v>1.6643312101910828</v>
      </c>
      <c r="S30" s="47">
        <f t="shared" si="0"/>
        <v>1.9971974522292992</v>
      </c>
      <c r="T30" s="36">
        <v>384</v>
      </c>
      <c r="U30" s="22">
        <f t="shared" si="9"/>
        <v>0.61146496815286622</v>
      </c>
      <c r="V30" s="23">
        <v>26.941762951807224</v>
      </c>
      <c r="W30" s="39"/>
      <c r="X30" s="45"/>
      <c r="Y30" s="42"/>
      <c r="Z30" s="68"/>
      <c r="AA30" s="48"/>
      <c r="AB30" s="78"/>
      <c r="AC30" s="48"/>
      <c r="AD30" s="49"/>
    </row>
    <row r="31" spans="1:31">
      <c r="A31" s="35" t="s">
        <v>63</v>
      </c>
      <c r="B31" s="35" t="s">
        <v>7</v>
      </c>
      <c r="C31" s="35" t="s">
        <v>7</v>
      </c>
      <c r="D31" s="35" t="s">
        <v>9</v>
      </c>
      <c r="E31" s="35" t="s">
        <v>64</v>
      </c>
      <c r="F31" s="35" t="s">
        <v>70</v>
      </c>
      <c r="G31" s="35"/>
      <c r="H31" s="35" t="s">
        <v>79</v>
      </c>
      <c r="I31" s="35" t="s">
        <v>80</v>
      </c>
      <c r="J31" s="35" t="s">
        <v>59</v>
      </c>
      <c r="K31" s="1">
        <v>15</v>
      </c>
      <c r="L31" s="63">
        <v>2</v>
      </c>
      <c r="M31" s="11">
        <f t="shared" si="15"/>
        <v>0.13333333333333333</v>
      </c>
      <c r="N31" s="1">
        <v>6</v>
      </c>
      <c r="O31" s="30">
        <f t="shared" si="5"/>
        <v>7.1999999999999993</v>
      </c>
      <c r="P31" s="3"/>
      <c r="Q31" s="4"/>
      <c r="R31" s="4">
        <f t="shared" si="8"/>
        <v>0.47999999999999993</v>
      </c>
      <c r="S31" s="4">
        <f t="shared" si="0"/>
        <v>0.57599999999999985</v>
      </c>
      <c r="T31" s="1">
        <v>5</v>
      </c>
      <c r="U31" s="9">
        <f t="shared" si="9"/>
        <v>0.33333333333333331</v>
      </c>
      <c r="V31" s="27">
        <v>26.941762951807224</v>
      </c>
      <c r="W31" s="30"/>
      <c r="X31" s="11">
        <v>0.08</v>
      </c>
      <c r="Y31" s="35" t="s">
        <v>56</v>
      </c>
      <c r="Z31" s="67">
        <f t="shared" si="6"/>
        <v>0</v>
      </c>
      <c r="AA31" s="2">
        <f t="shared" si="7"/>
        <v>15</v>
      </c>
      <c r="AB31" s="77">
        <f t="shared" ref="AB31:AB36" si="18">X31*AA31</f>
        <v>1.2</v>
      </c>
      <c r="AC31" s="2">
        <f t="shared" ref="AC31:AC36" si="19">K31-AA31+AB31</f>
        <v>1.2</v>
      </c>
      <c r="AD31" s="14">
        <f t="shared" si="3"/>
        <v>32.33011554216867</v>
      </c>
    </row>
    <row r="32" spans="1:31">
      <c r="A32" s="35" t="s">
        <v>63</v>
      </c>
      <c r="B32" s="35" t="s">
        <v>7</v>
      </c>
      <c r="C32" s="35" t="s">
        <v>7</v>
      </c>
      <c r="D32" s="35" t="s">
        <v>9</v>
      </c>
      <c r="E32" s="35" t="s">
        <v>64</v>
      </c>
      <c r="F32" s="35" t="s">
        <v>70</v>
      </c>
      <c r="G32" s="35"/>
      <c r="H32" s="35" t="s">
        <v>79</v>
      </c>
      <c r="I32" s="35" t="s">
        <v>80</v>
      </c>
      <c r="J32" s="35" t="s">
        <v>15</v>
      </c>
      <c r="K32" s="1">
        <v>767</v>
      </c>
      <c r="L32" s="63">
        <v>39</v>
      </c>
      <c r="M32" s="11">
        <f t="shared" si="15"/>
        <v>5.0847457627118647E-2</v>
      </c>
      <c r="N32" s="1">
        <v>1144</v>
      </c>
      <c r="O32" s="30">
        <f t="shared" si="5"/>
        <v>1372.8</v>
      </c>
      <c r="P32" s="3"/>
      <c r="Q32" s="6"/>
      <c r="R32" s="4">
        <f t="shared" si="8"/>
        <v>1.7898305084745763</v>
      </c>
      <c r="S32" s="4">
        <f t="shared" si="0"/>
        <v>2.1477966101694914</v>
      </c>
      <c r="T32" s="1">
        <v>510</v>
      </c>
      <c r="U32" s="9">
        <f t="shared" si="9"/>
        <v>0.66492829204693615</v>
      </c>
      <c r="V32" s="27">
        <v>26.941762951807224</v>
      </c>
      <c r="W32" s="30"/>
      <c r="X32" s="11">
        <v>0.05</v>
      </c>
      <c r="Y32" s="35" t="s">
        <v>53</v>
      </c>
      <c r="Z32" s="67">
        <f t="shared" si="6"/>
        <v>-0.1</v>
      </c>
      <c r="AA32" s="2">
        <f t="shared" si="7"/>
        <v>690.30000000000007</v>
      </c>
      <c r="AB32" s="77">
        <f t="shared" si="18"/>
        <v>34.515000000000008</v>
      </c>
      <c r="AC32" s="2">
        <f t="shared" si="19"/>
        <v>111.21499999999995</v>
      </c>
      <c r="AD32" s="14">
        <f t="shared" si="3"/>
        <v>929.89494828162651</v>
      </c>
    </row>
    <row r="33" spans="1:31">
      <c r="A33" s="35" t="s">
        <v>63</v>
      </c>
      <c r="B33" s="35" t="s">
        <v>7</v>
      </c>
      <c r="C33" s="35" t="s">
        <v>7</v>
      </c>
      <c r="D33" s="35" t="s">
        <v>9</v>
      </c>
      <c r="E33" s="35" t="s">
        <v>64</v>
      </c>
      <c r="F33" s="35" t="s">
        <v>70</v>
      </c>
      <c r="G33" s="35"/>
      <c r="H33" s="35" t="s">
        <v>79</v>
      </c>
      <c r="I33" s="35" t="s">
        <v>80</v>
      </c>
      <c r="J33" s="35" t="s">
        <v>52</v>
      </c>
      <c r="K33" s="1">
        <v>29</v>
      </c>
      <c r="L33" s="63">
        <v>5</v>
      </c>
      <c r="M33" s="11">
        <f t="shared" si="15"/>
        <v>0.17241379310344829</v>
      </c>
      <c r="N33" s="1">
        <v>31</v>
      </c>
      <c r="O33" s="30">
        <f t="shared" si="5"/>
        <v>37.199999999999996</v>
      </c>
      <c r="P33" s="3"/>
      <c r="Q33" s="6"/>
      <c r="R33" s="4">
        <f t="shared" si="8"/>
        <v>1.2827586206896551</v>
      </c>
      <c r="S33" s="4">
        <f t="shared" si="0"/>
        <v>1.539310344827586</v>
      </c>
      <c r="T33" s="1">
        <v>11</v>
      </c>
      <c r="U33" s="9">
        <f t="shared" si="9"/>
        <v>0.37931034482758619</v>
      </c>
      <c r="V33" s="27">
        <v>26.941762951807224</v>
      </c>
      <c r="W33" s="30"/>
      <c r="X33" s="11">
        <v>0.08</v>
      </c>
      <c r="Y33" s="35" t="s">
        <v>56</v>
      </c>
      <c r="Z33" s="67">
        <f t="shared" si="6"/>
        <v>0</v>
      </c>
      <c r="AA33" s="2">
        <f t="shared" si="7"/>
        <v>29</v>
      </c>
      <c r="AB33" s="77">
        <f t="shared" si="18"/>
        <v>2.3199999999999998</v>
      </c>
      <c r="AC33" s="2">
        <f t="shared" si="19"/>
        <v>2.3199999999999998</v>
      </c>
      <c r="AD33" s="14">
        <f t="shared" si="3"/>
        <v>62.504890048192756</v>
      </c>
    </row>
    <row r="34" spans="1:31">
      <c r="A34" s="35" t="s">
        <v>63</v>
      </c>
      <c r="B34" s="35" t="s">
        <v>7</v>
      </c>
      <c r="C34" s="35" t="s">
        <v>7</v>
      </c>
      <c r="D34" s="35" t="s">
        <v>9</v>
      </c>
      <c r="E34" s="35" t="s">
        <v>64</v>
      </c>
      <c r="F34" s="35" t="s">
        <v>70</v>
      </c>
      <c r="G34" s="35"/>
      <c r="H34" s="35" t="s">
        <v>79</v>
      </c>
      <c r="I34" s="35" t="s">
        <v>80</v>
      </c>
      <c r="J34" s="35" t="s">
        <v>1</v>
      </c>
      <c r="K34" s="1">
        <v>101</v>
      </c>
      <c r="L34" s="63">
        <v>12</v>
      </c>
      <c r="M34" s="11">
        <f t="shared" si="15"/>
        <v>0.11881188118811881</v>
      </c>
      <c r="N34" s="1">
        <v>76</v>
      </c>
      <c r="O34" s="30">
        <f t="shared" si="5"/>
        <v>91.2</v>
      </c>
      <c r="P34" s="3"/>
      <c r="Q34" s="6"/>
      <c r="R34" s="4">
        <f t="shared" si="8"/>
        <v>0.902970297029703</v>
      </c>
      <c r="S34" s="4">
        <f t="shared" si="0"/>
        <v>1.0835643564356436</v>
      </c>
      <c r="T34" s="1">
        <v>38</v>
      </c>
      <c r="U34" s="9">
        <f t="shared" si="9"/>
        <v>0.37623762376237624</v>
      </c>
      <c r="V34" s="27">
        <v>26.941762951807224</v>
      </c>
      <c r="W34" s="30"/>
      <c r="X34" s="11">
        <v>0.08</v>
      </c>
      <c r="Y34" s="35" t="s">
        <v>57</v>
      </c>
      <c r="Z34" s="67">
        <f t="shared" si="6"/>
        <v>-0.15</v>
      </c>
      <c r="AA34" s="2">
        <f t="shared" si="7"/>
        <v>85.85</v>
      </c>
      <c r="AB34" s="77">
        <f t="shared" si="18"/>
        <v>6.8679999999999994</v>
      </c>
      <c r="AC34" s="2">
        <f t="shared" si="19"/>
        <v>22.018000000000004</v>
      </c>
      <c r="AD34" s="14">
        <f t="shared" si="3"/>
        <v>185.036027953012</v>
      </c>
    </row>
    <row r="35" spans="1:31">
      <c r="A35" s="35" t="s">
        <v>63</v>
      </c>
      <c r="B35" s="35" t="s">
        <v>7</v>
      </c>
      <c r="C35" s="35" t="s">
        <v>7</v>
      </c>
      <c r="D35" s="35" t="s">
        <v>9</v>
      </c>
      <c r="E35" s="35" t="s">
        <v>64</v>
      </c>
      <c r="F35" s="35" t="s">
        <v>70</v>
      </c>
      <c r="G35" s="35"/>
      <c r="H35" s="35" t="s">
        <v>79</v>
      </c>
      <c r="I35" s="35" t="s">
        <v>80</v>
      </c>
      <c r="J35" s="35" t="s">
        <v>2</v>
      </c>
      <c r="K35" s="1">
        <v>262</v>
      </c>
      <c r="L35" s="63">
        <v>23</v>
      </c>
      <c r="M35" s="11">
        <f t="shared" si="15"/>
        <v>8.7786259541984726E-2</v>
      </c>
      <c r="N35" s="1">
        <v>256</v>
      </c>
      <c r="O35" s="30">
        <f t="shared" si="5"/>
        <v>307.2</v>
      </c>
      <c r="P35" s="3"/>
      <c r="Q35" s="6"/>
      <c r="R35" s="4">
        <f t="shared" si="8"/>
        <v>1.1725190839694657</v>
      </c>
      <c r="S35" s="4">
        <f t="shared" si="0"/>
        <v>1.4070229007633588</v>
      </c>
      <c r="T35" s="1">
        <v>138</v>
      </c>
      <c r="U35" s="9">
        <f t="shared" si="9"/>
        <v>0.52671755725190839</v>
      </c>
      <c r="V35" s="27">
        <v>26.941762951807224</v>
      </c>
      <c r="W35" s="30"/>
      <c r="X35" s="11">
        <v>0.08</v>
      </c>
      <c r="Y35" s="35" t="s">
        <v>54</v>
      </c>
      <c r="Z35" s="67">
        <f t="shared" si="6"/>
        <v>-0.25</v>
      </c>
      <c r="AA35" s="2">
        <f t="shared" si="7"/>
        <v>196.5</v>
      </c>
      <c r="AB35" s="77">
        <f t="shared" si="18"/>
        <v>15.72</v>
      </c>
      <c r="AC35" s="2">
        <f t="shared" si="19"/>
        <v>81.22</v>
      </c>
      <c r="AD35" s="14">
        <f t="shared" si="3"/>
        <v>423.52451360240957</v>
      </c>
      <c r="AE35" s="71" t="s">
        <v>179</v>
      </c>
    </row>
    <row r="36" spans="1:31">
      <c r="A36" s="35" t="s">
        <v>63</v>
      </c>
      <c r="B36" s="35" t="s">
        <v>7</v>
      </c>
      <c r="C36" s="35" t="s">
        <v>7</v>
      </c>
      <c r="D36" s="35" t="s">
        <v>9</v>
      </c>
      <c r="E36" s="35" t="s">
        <v>64</v>
      </c>
      <c r="F36" s="35" t="s">
        <v>70</v>
      </c>
      <c r="G36" s="35"/>
      <c r="H36" s="35" t="s">
        <v>79</v>
      </c>
      <c r="I36" s="35" t="s">
        <v>80</v>
      </c>
      <c r="J36" s="35" t="s">
        <v>3</v>
      </c>
      <c r="K36" s="1">
        <v>138</v>
      </c>
      <c r="L36" s="63">
        <v>23</v>
      </c>
      <c r="M36" s="11">
        <f t="shared" si="15"/>
        <v>0.16666666666666666</v>
      </c>
      <c r="N36" s="1">
        <v>137</v>
      </c>
      <c r="O36" s="25">
        <f t="shared" si="5"/>
        <v>164.4</v>
      </c>
      <c r="P36" s="3"/>
      <c r="Q36" s="6"/>
      <c r="R36" s="4">
        <f t="shared" si="8"/>
        <v>1.191304347826087</v>
      </c>
      <c r="S36" s="4">
        <f t="shared" si="0"/>
        <v>1.4295652173913043</v>
      </c>
      <c r="T36" s="1">
        <v>78</v>
      </c>
      <c r="U36" s="9">
        <f t="shared" si="9"/>
        <v>0.56521739130434778</v>
      </c>
      <c r="V36" s="28">
        <v>26.941762951807224</v>
      </c>
      <c r="W36" s="25"/>
      <c r="X36" s="11">
        <v>0.08</v>
      </c>
      <c r="Y36" s="35" t="s">
        <v>56</v>
      </c>
      <c r="Z36" s="67">
        <f t="shared" si="6"/>
        <v>0</v>
      </c>
      <c r="AA36" s="2">
        <f t="shared" si="7"/>
        <v>138</v>
      </c>
      <c r="AB36" s="77">
        <f t="shared" si="18"/>
        <v>11.040000000000001</v>
      </c>
      <c r="AC36" s="2">
        <f t="shared" si="19"/>
        <v>11.040000000000001</v>
      </c>
      <c r="AD36" s="14">
        <f t="shared" si="3"/>
        <v>297.43706298795178</v>
      </c>
    </row>
    <row r="37" spans="1:31" s="50" customFormat="1">
      <c r="A37" s="42" t="s">
        <v>63</v>
      </c>
      <c r="B37" s="42" t="s">
        <v>7</v>
      </c>
      <c r="C37" s="42" t="s">
        <v>7</v>
      </c>
      <c r="D37" s="42" t="s">
        <v>9</v>
      </c>
      <c r="E37" s="42" t="s">
        <v>64</v>
      </c>
      <c r="F37" s="42" t="s">
        <v>70</v>
      </c>
      <c r="G37" s="42"/>
      <c r="H37" s="42" t="s">
        <v>79</v>
      </c>
      <c r="I37" s="42" t="s">
        <v>80</v>
      </c>
      <c r="J37" s="42" t="s">
        <v>136</v>
      </c>
      <c r="K37" s="43">
        <v>1312</v>
      </c>
      <c r="L37" s="64">
        <v>104</v>
      </c>
      <c r="M37" s="45">
        <f t="shared" si="15"/>
        <v>7.926829268292683E-2</v>
      </c>
      <c r="N37" s="44">
        <v>1650</v>
      </c>
      <c r="O37" s="51">
        <f t="shared" si="5"/>
        <v>1980</v>
      </c>
      <c r="P37" s="3"/>
      <c r="Q37" s="6"/>
      <c r="R37" s="47">
        <f t="shared" si="8"/>
        <v>1.5091463414634145</v>
      </c>
      <c r="S37" s="47">
        <f t="shared" si="0"/>
        <v>1.8109756097560974</v>
      </c>
      <c r="T37" s="36">
        <v>780</v>
      </c>
      <c r="U37" s="22">
        <f t="shared" si="9"/>
        <v>0.59451219512195119</v>
      </c>
      <c r="V37" s="23">
        <v>26.941762951807224</v>
      </c>
      <c r="W37" s="39"/>
      <c r="X37" s="45"/>
      <c r="Y37" s="42"/>
      <c r="Z37" s="68"/>
      <c r="AA37" s="48"/>
      <c r="AB37" s="78"/>
      <c r="AC37" s="48"/>
      <c r="AD37" s="49"/>
    </row>
    <row r="38" spans="1:31">
      <c r="A38" s="35" t="s">
        <v>63</v>
      </c>
      <c r="B38" s="35" t="s">
        <v>7</v>
      </c>
      <c r="C38" s="35" t="s">
        <v>7</v>
      </c>
      <c r="D38" s="35" t="s">
        <v>9</v>
      </c>
      <c r="E38" s="35" t="s">
        <v>64</v>
      </c>
      <c r="F38" s="35" t="s">
        <v>71</v>
      </c>
      <c r="G38" s="35"/>
      <c r="H38" s="35" t="s">
        <v>81</v>
      </c>
      <c r="I38" s="35" t="s">
        <v>82</v>
      </c>
      <c r="J38" s="35" t="s">
        <v>59</v>
      </c>
      <c r="K38" s="1">
        <v>1</v>
      </c>
      <c r="L38" s="63">
        <v>0</v>
      </c>
      <c r="M38" s="11">
        <f t="shared" si="15"/>
        <v>0</v>
      </c>
      <c r="N38" s="1">
        <v>1</v>
      </c>
      <c r="O38" s="30">
        <f t="shared" si="5"/>
        <v>1.2</v>
      </c>
      <c r="P38" s="3"/>
      <c r="Q38" s="4"/>
      <c r="R38" s="4">
        <f t="shared" si="8"/>
        <v>1.2</v>
      </c>
      <c r="S38" s="4">
        <f t="shared" si="0"/>
        <v>1.44</v>
      </c>
      <c r="T38" s="1">
        <v>1</v>
      </c>
      <c r="U38" s="9">
        <f t="shared" si="9"/>
        <v>1</v>
      </c>
      <c r="V38" s="27">
        <v>26.941762951807224</v>
      </c>
      <c r="W38" s="30"/>
      <c r="X38" s="11">
        <v>0.15</v>
      </c>
      <c r="Y38" s="35" t="s">
        <v>137</v>
      </c>
      <c r="Z38" s="67">
        <f t="shared" si="6"/>
        <v>0.25</v>
      </c>
      <c r="AA38" s="2">
        <f t="shared" si="7"/>
        <v>1.25</v>
      </c>
      <c r="AB38" s="77">
        <f t="shared" ref="AB38:AB43" si="20">X38*AA38</f>
        <v>0.1875</v>
      </c>
      <c r="AC38" s="2">
        <f t="shared" ref="AC38:AC43" si="21">K38-AA38+AB38</f>
        <v>-6.25E-2</v>
      </c>
      <c r="AD38" s="14">
        <f t="shared" si="3"/>
        <v>5.0515805534638547</v>
      </c>
    </row>
    <row r="39" spans="1:31">
      <c r="A39" s="35" t="s">
        <v>63</v>
      </c>
      <c r="B39" s="35" t="s">
        <v>7</v>
      </c>
      <c r="C39" s="35" t="s">
        <v>7</v>
      </c>
      <c r="D39" s="35" t="s">
        <v>9</v>
      </c>
      <c r="E39" s="35" t="s">
        <v>64</v>
      </c>
      <c r="F39" s="35" t="s">
        <v>71</v>
      </c>
      <c r="G39" s="35"/>
      <c r="H39" s="35" t="s">
        <v>81</v>
      </c>
      <c r="I39" s="35" t="s">
        <v>82</v>
      </c>
      <c r="J39" s="35" t="s">
        <v>15</v>
      </c>
      <c r="K39" s="1">
        <v>176</v>
      </c>
      <c r="L39" s="63">
        <v>6</v>
      </c>
      <c r="M39" s="11">
        <f t="shared" si="15"/>
        <v>3.4090909090909088E-2</v>
      </c>
      <c r="N39" s="1">
        <v>277</v>
      </c>
      <c r="O39" s="30">
        <f t="shared" si="5"/>
        <v>332.4</v>
      </c>
      <c r="P39" s="3"/>
      <c r="Q39" s="6"/>
      <c r="R39" s="4">
        <f t="shared" si="8"/>
        <v>1.8886363636363634</v>
      </c>
      <c r="S39" s="4">
        <f t="shared" si="0"/>
        <v>2.2663636363636361</v>
      </c>
      <c r="T39" s="1">
        <v>121</v>
      </c>
      <c r="U39" s="9">
        <f t="shared" si="9"/>
        <v>0.6875</v>
      </c>
      <c r="V39" s="27">
        <v>26.941762951807224</v>
      </c>
      <c r="W39" s="30"/>
      <c r="X39" s="11">
        <v>0.1</v>
      </c>
      <c r="Y39" s="35" t="s">
        <v>56</v>
      </c>
      <c r="Z39" s="67">
        <f t="shared" si="6"/>
        <v>0</v>
      </c>
      <c r="AA39" s="2">
        <f t="shared" si="7"/>
        <v>176</v>
      </c>
      <c r="AB39" s="77">
        <f t="shared" si="20"/>
        <v>17.600000000000001</v>
      </c>
      <c r="AC39" s="2">
        <f t="shared" si="21"/>
        <v>17.600000000000001</v>
      </c>
      <c r="AD39" s="14">
        <f t="shared" si="3"/>
        <v>474.17502795180718</v>
      </c>
    </row>
    <row r="40" spans="1:31">
      <c r="A40" s="35" t="s">
        <v>63</v>
      </c>
      <c r="B40" s="35" t="s">
        <v>7</v>
      </c>
      <c r="C40" s="35" t="s">
        <v>7</v>
      </c>
      <c r="D40" s="35" t="s">
        <v>9</v>
      </c>
      <c r="E40" s="35" t="s">
        <v>64</v>
      </c>
      <c r="F40" s="35" t="s">
        <v>71</v>
      </c>
      <c r="G40" s="35"/>
      <c r="H40" s="35" t="s">
        <v>81</v>
      </c>
      <c r="I40" s="35" t="s">
        <v>82</v>
      </c>
      <c r="J40" s="35" t="s">
        <v>52</v>
      </c>
      <c r="K40" s="1">
        <v>12</v>
      </c>
      <c r="L40" s="63">
        <v>2</v>
      </c>
      <c r="M40" s="11">
        <f t="shared" si="15"/>
        <v>0.16666666666666666</v>
      </c>
      <c r="N40" s="1">
        <v>24</v>
      </c>
      <c r="O40" s="30">
        <f t="shared" si="5"/>
        <v>28.799999999999997</v>
      </c>
      <c r="P40" s="3"/>
      <c r="Q40" s="6"/>
      <c r="R40" s="4">
        <f t="shared" si="8"/>
        <v>2.4</v>
      </c>
      <c r="S40" s="4">
        <f t="shared" si="0"/>
        <v>2.88</v>
      </c>
      <c r="T40" s="1">
        <v>10</v>
      </c>
      <c r="U40" s="9">
        <f t="shared" si="9"/>
        <v>0.83333333333333337</v>
      </c>
      <c r="V40" s="27">
        <v>26.941762951807224</v>
      </c>
      <c r="W40" s="30"/>
      <c r="X40" s="11">
        <v>0.15</v>
      </c>
      <c r="Y40" s="35" t="s">
        <v>56</v>
      </c>
      <c r="Z40" s="67">
        <f t="shared" si="6"/>
        <v>0</v>
      </c>
      <c r="AA40" s="2">
        <f t="shared" si="7"/>
        <v>12</v>
      </c>
      <c r="AB40" s="77">
        <f t="shared" si="20"/>
        <v>1.7999999999999998</v>
      </c>
      <c r="AC40" s="2">
        <f t="shared" si="21"/>
        <v>1.7999999999999998</v>
      </c>
      <c r="AD40" s="14">
        <f t="shared" si="3"/>
        <v>48.495173313252998</v>
      </c>
    </row>
    <row r="41" spans="1:31">
      <c r="A41" s="35" t="s">
        <v>63</v>
      </c>
      <c r="B41" s="35" t="s">
        <v>7</v>
      </c>
      <c r="C41" s="35" t="s">
        <v>7</v>
      </c>
      <c r="D41" s="35" t="s">
        <v>9</v>
      </c>
      <c r="E41" s="35" t="s">
        <v>64</v>
      </c>
      <c r="F41" s="35" t="s">
        <v>71</v>
      </c>
      <c r="G41" s="35"/>
      <c r="H41" s="35" t="s">
        <v>81</v>
      </c>
      <c r="I41" s="35" t="s">
        <v>82</v>
      </c>
      <c r="J41" s="35" t="s">
        <v>1</v>
      </c>
      <c r="K41" s="1">
        <v>17</v>
      </c>
      <c r="L41" s="63">
        <v>1</v>
      </c>
      <c r="M41" s="11">
        <f t="shared" si="15"/>
        <v>5.8823529411764705E-2</v>
      </c>
      <c r="N41" s="1">
        <v>9</v>
      </c>
      <c r="O41" s="30">
        <f t="shared" si="5"/>
        <v>10.799999999999999</v>
      </c>
      <c r="P41" s="3"/>
      <c r="Q41" s="6"/>
      <c r="R41" s="4">
        <f t="shared" si="8"/>
        <v>0.63529411764705879</v>
      </c>
      <c r="S41" s="4">
        <f t="shared" si="0"/>
        <v>0.76235294117647057</v>
      </c>
      <c r="T41" s="1">
        <v>6</v>
      </c>
      <c r="U41" s="9">
        <f t="shared" si="9"/>
        <v>0.35294117647058826</v>
      </c>
      <c r="V41" s="27">
        <v>26.941762951807224</v>
      </c>
      <c r="W41" s="30"/>
      <c r="X41" s="74">
        <v>0.2</v>
      </c>
      <c r="Y41" s="35" t="s">
        <v>55</v>
      </c>
      <c r="Z41" s="67">
        <f t="shared" si="6"/>
        <v>0.1</v>
      </c>
      <c r="AA41" s="2">
        <f t="shared" si="7"/>
        <v>18.700000000000003</v>
      </c>
      <c r="AB41" s="77">
        <f t="shared" si="20"/>
        <v>3.7400000000000007</v>
      </c>
      <c r="AC41" s="2">
        <f t="shared" si="21"/>
        <v>2.0399999999999978</v>
      </c>
      <c r="AD41" s="14">
        <f t="shared" si="3"/>
        <v>100.76219343975903</v>
      </c>
      <c r="AE41" t="s">
        <v>171</v>
      </c>
    </row>
    <row r="42" spans="1:31">
      <c r="A42" s="35" t="s">
        <v>63</v>
      </c>
      <c r="B42" s="35" t="s">
        <v>7</v>
      </c>
      <c r="C42" s="35" t="s">
        <v>7</v>
      </c>
      <c r="D42" s="35" t="s">
        <v>9</v>
      </c>
      <c r="E42" s="35" t="s">
        <v>64</v>
      </c>
      <c r="F42" s="35" t="s">
        <v>71</v>
      </c>
      <c r="G42" s="35"/>
      <c r="H42" s="35" t="s">
        <v>81</v>
      </c>
      <c r="I42" s="35" t="s">
        <v>82</v>
      </c>
      <c r="J42" s="35" t="s">
        <v>2</v>
      </c>
      <c r="K42" s="1">
        <v>43</v>
      </c>
      <c r="L42" s="63">
        <v>0</v>
      </c>
      <c r="M42" s="11">
        <f t="shared" si="15"/>
        <v>0</v>
      </c>
      <c r="N42" s="1">
        <v>53</v>
      </c>
      <c r="O42" s="30">
        <f t="shared" si="5"/>
        <v>63.599999999999994</v>
      </c>
      <c r="P42" s="3"/>
      <c r="Q42" s="6"/>
      <c r="R42" s="4">
        <f t="shared" si="8"/>
        <v>1.4790697674418603</v>
      </c>
      <c r="S42" s="4">
        <f t="shared" si="0"/>
        <v>1.7748837209302322</v>
      </c>
      <c r="T42" s="1">
        <v>30</v>
      </c>
      <c r="U42" s="9">
        <f t="shared" si="9"/>
        <v>0.69767441860465118</v>
      </c>
      <c r="V42" s="27">
        <v>26.941762951807224</v>
      </c>
      <c r="W42" s="30"/>
      <c r="X42" s="11">
        <v>0.15</v>
      </c>
      <c r="Y42" s="35" t="s">
        <v>56</v>
      </c>
      <c r="Z42" s="67">
        <f t="shared" si="6"/>
        <v>0</v>
      </c>
      <c r="AA42" s="2">
        <f t="shared" si="7"/>
        <v>43</v>
      </c>
      <c r="AB42" s="77">
        <f t="shared" si="20"/>
        <v>6.45</v>
      </c>
      <c r="AC42" s="2">
        <f t="shared" si="21"/>
        <v>6.45</v>
      </c>
      <c r="AD42" s="14">
        <f t="shared" si="3"/>
        <v>173.77437103915659</v>
      </c>
    </row>
    <row r="43" spans="1:31">
      <c r="A43" s="35" t="s">
        <v>63</v>
      </c>
      <c r="B43" s="35" t="s">
        <v>7</v>
      </c>
      <c r="C43" s="35" t="s">
        <v>7</v>
      </c>
      <c r="D43" s="35" t="s">
        <v>9</v>
      </c>
      <c r="E43" s="35" t="s">
        <v>64</v>
      </c>
      <c r="F43" s="35" t="s">
        <v>71</v>
      </c>
      <c r="G43" s="35"/>
      <c r="H43" s="35" t="s">
        <v>81</v>
      </c>
      <c r="I43" s="35" t="s">
        <v>82</v>
      </c>
      <c r="J43" s="35" t="s">
        <v>3</v>
      </c>
      <c r="K43" s="1">
        <v>30</v>
      </c>
      <c r="L43" s="63">
        <v>5</v>
      </c>
      <c r="M43" s="11">
        <f t="shared" si="15"/>
        <v>0.16666666666666666</v>
      </c>
      <c r="N43" s="1">
        <v>35</v>
      </c>
      <c r="O43" s="25">
        <f t="shared" si="5"/>
        <v>42</v>
      </c>
      <c r="P43" s="3"/>
      <c r="Q43" s="6"/>
      <c r="R43" s="4">
        <f t="shared" si="8"/>
        <v>1.4</v>
      </c>
      <c r="S43" s="4">
        <f t="shared" si="0"/>
        <v>1.68</v>
      </c>
      <c r="T43" s="1">
        <v>18</v>
      </c>
      <c r="U43" s="9">
        <f t="shared" si="9"/>
        <v>0.6</v>
      </c>
      <c r="V43" s="28">
        <v>26.941762951807224</v>
      </c>
      <c r="W43" s="25"/>
      <c r="X43" s="11">
        <v>0.15</v>
      </c>
      <c r="Y43" s="35" t="s">
        <v>58</v>
      </c>
      <c r="Z43" s="67">
        <f t="shared" si="6"/>
        <v>0.15</v>
      </c>
      <c r="AA43" s="2">
        <f t="shared" si="7"/>
        <v>34.5</v>
      </c>
      <c r="AB43" s="77">
        <f t="shared" si="20"/>
        <v>5.1749999999999998</v>
      </c>
      <c r="AC43" s="2">
        <f t="shared" si="21"/>
        <v>0.67499999999999982</v>
      </c>
      <c r="AD43" s="14">
        <f t="shared" si="3"/>
        <v>139.42362327560238</v>
      </c>
    </row>
    <row r="44" spans="1:31" s="50" customFormat="1">
      <c r="A44" s="42" t="s">
        <v>63</v>
      </c>
      <c r="B44" s="42" t="s">
        <v>7</v>
      </c>
      <c r="C44" s="42" t="s">
        <v>7</v>
      </c>
      <c r="D44" s="42" t="s">
        <v>9</v>
      </c>
      <c r="E44" s="42" t="s">
        <v>64</v>
      </c>
      <c r="F44" s="42" t="s">
        <v>71</v>
      </c>
      <c r="G44" s="42"/>
      <c r="H44" s="42" t="s">
        <v>81</v>
      </c>
      <c r="I44" s="42" t="s">
        <v>82</v>
      </c>
      <c r="J44" s="42" t="s">
        <v>136</v>
      </c>
      <c r="K44" s="43">
        <v>279</v>
      </c>
      <c r="L44" s="64">
        <v>14</v>
      </c>
      <c r="M44" s="45">
        <f t="shared" si="15"/>
        <v>5.0179211469534052E-2</v>
      </c>
      <c r="N44" s="44">
        <v>399</v>
      </c>
      <c r="O44" s="51">
        <f t="shared" si="5"/>
        <v>478.79999999999995</v>
      </c>
      <c r="P44" s="3"/>
      <c r="Q44" s="6"/>
      <c r="R44" s="47">
        <f t="shared" si="8"/>
        <v>1.7161290322580645</v>
      </c>
      <c r="S44" s="47">
        <f t="shared" si="0"/>
        <v>2.0593548387096772</v>
      </c>
      <c r="T44" s="36">
        <v>186</v>
      </c>
      <c r="U44" s="22">
        <f t="shared" si="9"/>
        <v>0.66666666666666663</v>
      </c>
      <c r="V44" s="23">
        <v>26.941762951807224</v>
      </c>
      <c r="W44" s="39"/>
      <c r="X44" s="45"/>
      <c r="Y44" s="42"/>
      <c r="Z44" s="68"/>
      <c r="AA44" s="48"/>
      <c r="AB44" s="78"/>
      <c r="AC44" s="48"/>
      <c r="AD44" s="49"/>
    </row>
    <row r="45" spans="1:31">
      <c r="A45" s="35" t="s">
        <v>63</v>
      </c>
      <c r="B45" s="35" t="s">
        <v>7</v>
      </c>
      <c r="C45" s="35" t="s">
        <v>7</v>
      </c>
      <c r="D45" s="35" t="s">
        <v>9</v>
      </c>
      <c r="E45" s="35" t="s">
        <v>64</v>
      </c>
      <c r="F45" s="35" t="s">
        <v>72</v>
      </c>
      <c r="G45" s="35"/>
      <c r="H45" s="35" t="s">
        <v>83</v>
      </c>
      <c r="I45" s="35" t="s">
        <v>84</v>
      </c>
      <c r="J45" s="35" t="s">
        <v>59</v>
      </c>
      <c r="K45" s="1">
        <v>5</v>
      </c>
      <c r="L45" s="63">
        <v>2</v>
      </c>
      <c r="M45" s="11">
        <f t="shared" si="15"/>
        <v>0.4</v>
      </c>
      <c r="N45" s="1">
        <v>4</v>
      </c>
      <c r="O45" s="30">
        <f t="shared" si="5"/>
        <v>4.8</v>
      </c>
      <c r="P45" s="3"/>
      <c r="Q45" s="4"/>
      <c r="R45" s="4">
        <f t="shared" si="8"/>
        <v>0.96</v>
      </c>
      <c r="S45" s="4">
        <f t="shared" si="0"/>
        <v>1.1519999999999999</v>
      </c>
      <c r="T45" s="1">
        <v>3</v>
      </c>
      <c r="U45" s="9">
        <f t="shared" si="9"/>
        <v>0.6</v>
      </c>
      <c r="V45" s="27">
        <v>33.885008539944899</v>
      </c>
      <c r="W45" s="30"/>
      <c r="X45" s="11">
        <v>0.05</v>
      </c>
      <c r="Y45" s="35" t="s">
        <v>56</v>
      </c>
      <c r="Z45" s="67">
        <f t="shared" si="6"/>
        <v>0</v>
      </c>
      <c r="AA45" s="2">
        <f t="shared" si="7"/>
        <v>5</v>
      </c>
      <c r="AB45" s="77">
        <f t="shared" ref="AB45:AB50" si="22">X45*AA45</f>
        <v>0.25</v>
      </c>
      <c r="AC45" s="2">
        <f t="shared" ref="AC45:AC50" si="23">K45-AA45+AB45</f>
        <v>0.25</v>
      </c>
      <c r="AD45" s="14">
        <f t="shared" si="3"/>
        <v>8.4712521349862246</v>
      </c>
    </row>
    <row r="46" spans="1:31">
      <c r="A46" s="35" t="s">
        <v>63</v>
      </c>
      <c r="B46" s="35" t="s">
        <v>7</v>
      </c>
      <c r="C46" s="35" t="s">
        <v>7</v>
      </c>
      <c r="D46" s="35" t="s">
        <v>9</v>
      </c>
      <c r="E46" s="35" t="s">
        <v>64</v>
      </c>
      <c r="F46" s="35" t="s">
        <v>72</v>
      </c>
      <c r="G46" s="35"/>
      <c r="H46" s="35" t="s">
        <v>83</v>
      </c>
      <c r="I46" s="35" t="s">
        <v>84</v>
      </c>
      <c r="J46" s="35" t="s">
        <v>15</v>
      </c>
      <c r="K46" s="1">
        <v>810</v>
      </c>
      <c r="L46" s="63">
        <v>27</v>
      </c>
      <c r="M46" s="11">
        <f t="shared" si="15"/>
        <v>3.3333333333333333E-2</v>
      </c>
      <c r="N46" s="1">
        <v>881</v>
      </c>
      <c r="O46" s="30">
        <f t="shared" si="5"/>
        <v>1057.2</v>
      </c>
      <c r="P46" s="3"/>
      <c r="Q46" s="6"/>
      <c r="R46" s="4">
        <f t="shared" si="8"/>
        <v>1.3051851851851852</v>
      </c>
      <c r="S46" s="4">
        <f t="shared" si="0"/>
        <v>1.5662222222222222</v>
      </c>
      <c r="T46" s="1">
        <v>455</v>
      </c>
      <c r="U46" s="9">
        <f t="shared" si="9"/>
        <v>0.56172839506172845</v>
      </c>
      <c r="V46" s="27">
        <v>33.885008539944899</v>
      </c>
      <c r="W46" s="30"/>
      <c r="X46" s="11">
        <v>0.05</v>
      </c>
      <c r="Y46" s="35" t="s">
        <v>53</v>
      </c>
      <c r="Z46" s="67">
        <f t="shared" si="6"/>
        <v>-0.1</v>
      </c>
      <c r="AA46" s="2">
        <f t="shared" si="7"/>
        <v>729</v>
      </c>
      <c r="AB46" s="77">
        <f t="shared" si="22"/>
        <v>36.450000000000003</v>
      </c>
      <c r="AC46" s="2">
        <f t="shared" si="23"/>
        <v>117.45</v>
      </c>
      <c r="AD46" s="14">
        <f t="shared" si="3"/>
        <v>1235.1085612809916</v>
      </c>
    </row>
    <row r="47" spans="1:31">
      <c r="A47" s="35" t="s">
        <v>63</v>
      </c>
      <c r="B47" s="35" t="s">
        <v>7</v>
      </c>
      <c r="C47" s="35" t="s">
        <v>7</v>
      </c>
      <c r="D47" s="35" t="s">
        <v>9</v>
      </c>
      <c r="E47" s="35" t="s">
        <v>64</v>
      </c>
      <c r="F47" s="35" t="s">
        <v>72</v>
      </c>
      <c r="G47" s="35"/>
      <c r="H47" s="35" t="s">
        <v>83</v>
      </c>
      <c r="I47" s="35" t="s">
        <v>84</v>
      </c>
      <c r="J47" s="35" t="s">
        <v>52</v>
      </c>
      <c r="K47" s="1">
        <v>6</v>
      </c>
      <c r="L47" s="63">
        <v>0</v>
      </c>
      <c r="M47" s="11">
        <f t="shared" si="15"/>
        <v>0</v>
      </c>
      <c r="N47" s="1">
        <v>2</v>
      </c>
      <c r="O47" s="30">
        <f t="shared" si="5"/>
        <v>2.4</v>
      </c>
      <c r="P47" s="3"/>
      <c r="Q47" s="6"/>
      <c r="R47" s="4">
        <f t="shared" si="8"/>
        <v>0.39999999999999997</v>
      </c>
      <c r="S47" s="4">
        <f t="shared" si="0"/>
        <v>0.47999999999999993</v>
      </c>
      <c r="T47" s="1">
        <v>1</v>
      </c>
      <c r="U47" s="9">
        <f t="shared" si="9"/>
        <v>0.16666666666666666</v>
      </c>
      <c r="V47" s="27">
        <v>33.885008539944899</v>
      </c>
      <c r="W47" s="30"/>
      <c r="X47" s="11">
        <v>0.05</v>
      </c>
      <c r="Y47" s="35" t="s">
        <v>56</v>
      </c>
      <c r="Z47" s="67">
        <f t="shared" si="6"/>
        <v>0</v>
      </c>
      <c r="AA47" s="2">
        <f t="shared" si="7"/>
        <v>6</v>
      </c>
      <c r="AB47" s="77">
        <f t="shared" si="22"/>
        <v>0.30000000000000004</v>
      </c>
      <c r="AC47" s="2">
        <f t="shared" si="23"/>
        <v>0.30000000000000004</v>
      </c>
      <c r="AD47" s="14">
        <f t="shared" si="3"/>
        <v>10.165502561983471</v>
      </c>
    </row>
    <row r="48" spans="1:31">
      <c r="A48" s="35" t="s">
        <v>63</v>
      </c>
      <c r="B48" s="35" t="s">
        <v>7</v>
      </c>
      <c r="C48" s="35" t="s">
        <v>7</v>
      </c>
      <c r="D48" s="35" t="s">
        <v>9</v>
      </c>
      <c r="E48" s="35" t="s">
        <v>64</v>
      </c>
      <c r="F48" s="35" t="s">
        <v>72</v>
      </c>
      <c r="G48" s="35"/>
      <c r="H48" s="35" t="s">
        <v>83</v>
      </c>
      <c r="I48" s="35" t="s">
        <v>84</v>
      </c>
      <c r="J48" s="35" t="s">
        <v>1</v>
      </c>
      <c r="K48" s="1">
        <v>38</v>
      </c>
      <c r="L48" s="63">
        <v>4</v>
      </c>
      <c r="M48" s="11">
        <f t="shared" si="15"/>
        <v>0.10526315789473684</v>
      </c>
      <c r="N48" s="1">
        <v>26</v>
      </c>
      <c r="O48" s="30">
        <f t="shared" si="5"/>
        <v>31.2</v>
      </c>
      <c r="P48" s="3"/>
      <c r="Q48" s="6"/>
      <c r="R48" s="4">
        <f t="shared" si="8"/>
        <v>0.82105263157894737</v>
      </c>
      <c r="S48" s="4">
        <f t="shared" si="0"/>
        <v>0.98526315789473684</v>
      </c>
      <c r="T48" s="1">
        <v>21</v>
      </c>
      <c r="U48" s="9">
        <f t="shared" si="9"/>
        <v>0.55263157894736847</v>
      </c>
      <c r="V48" s="27">
        <v>33.885008539944899</v>
      </c>
      <c r="W48" s="30"/>
      <c r="X48" s="74">
        <v>0.2</v>
      </c>
      <c r="Y48" s="35" t="s">
        <v>137</v>
      </c>
      <c r="Z48" s="67">
        <f t="shared" si="6"/>
        <v>0.25</v>
      </c>
      <c r="AA48" s="2">
        <f t="shared" si="7"/>
        <v>47.5</v>
      </c>
      <c r="AB48" s="77">
        <f>X48*AA48</f>
        <v>9.5</v>
      </c>
      <c r="AC48" s="2">
        <f t="shared" si="23"/>
        <v>0</v>
      </c>
      <c r="AD48" s="14">
        <f t="shared" si="3"/>
        <v>321.90758112947651</v>
      </c>
      <c r="AE48" s="71" t="s">
        <v>188</v>
      </c>
    </row>
    <row r="49" spans="1:31">
      <c r="A49" s="35" t="s">
        <v>63</v>
      </c>
      <c r="B49" s="35" t="s">
        <v>7</v>
      </c>
      <c r="C49" s="35" t="s">
        <v>7</v>
      </c>
      <c r="D49" s="35" t="s">
        <v>9</v>
      </c>
      <c r="E49" s="35" t="s">
        <v>64</v>
      </c>
      <c r="F49" s="35" t="s">
        <v>72</v>
      </c>
      <c r="G49" s="35"/>
      <c r="H49" s="35" t="s">
        <v>83</v>
      </c>
      <c r="I49" s="35" t="s">
        <v>84</v>
      </c>
      <c r="J49" s="35" t="s">
        <v>2</v>
      </c>
      <c r="K49" s="1">
        <v>126</v>
      </c>
      <c r="L49" s="63">
        <v>3</v>
      </c>
      <c r="M49" s="11">
        <f t="shared" si="15"/>
        <v>2.3809523809523808E-2</v>
      </c>
      <c r="N49" s="1">
        <v>104</v>
      </c>
      <c r="O49" s="30">
        <f t="shared" si="5"/>
        <v>124.8</v>
      </c>
      <c r="P49" s="3"/>
      <c r="Q49" s="6"/>
      <c r="R49" s="4">
        <f t="shared" si="8"/>
        <v>0.9904761904761904</v>
      </c>
      <c r="S49" s="4">
        <f t="shared" si="0"/>
        <v>1.1885714285714284</v>
      </c>
      <c r="T49" s="1">
        <v>62</v>
      </c>
      <c r="U49" s="9">
        <f t="shared" si="9"/>
        <v>0.49206349206349204</v>
      </c>
      <c r="V49" s="27">
        <v>33.885008539944899</v>
      </c>
      <c r="W49" s="30"/>
      <c r="X49" s="11">
        <v>0.05</v>
      </c>
      <c r="Y49" s="35" t="s">
        <v>53</v>
      </c>
      <c r="Z49" s="67">
        <f t="shared" si="6"/>
        <v>-0.1</v>
      </c>
      <c r="AA49" s="2">
        <f t="shared" si="7"/>
        <v>113.4</v>
      </c>
      <c r="AB49" s="77">
        <f t="shared" si="22"/>
        <v>5.6700000000000008</v>
      </c>
      <c r="AC49" s="2">
        <f t="shared" si="23"/>
        <v>18.269999999999996</v>
      </c>
      <c r="AD49" s="14">
        <f t="shared" si="3"/>
        <v>192.1279984214876</v>
      </c>
    </row>
    <row r="50" spans="1:31">
      <c r="A50" s="35" t="s">
        <v>63</v>
      </c>
      <c r="B50" s="35" t="s">
        <v>7</v>
      </c>
      <c r="C50" s="35" t="s">
        <v>7</v>
      </c>
      <c r="D50" s="35" t="s">
        <v>9</v>
      </c>
      <c r="E50" s="35" t="s">
        <v>64</v>
      </c>
      <c r="F50" s="35" t="s">
        <v>72</v>
      </c>
      <c r="G50" s="35"/>
      <c r="H50" s="35" t="s">
        <v>83</v>
      </c>
      <c r="I50" s="35" t="s">
        <v>84</v>
      </c>
      <c r="J50" s="35" t="s">
        <v>3</v>
      </c>
      <c r="K50" s="1">
        <v>84</v>
      </c>
      <c r="L50" s="63">
        <v>3</v>
      </c>
      <c r="M50" s="11">
        <f t="shared" ref="M50:M74" si="24">L50/K50</f>
        <v>3.5714285714285712E-2</v>
      </c>
      <c r="N50" s="1">
        <v>53</v>
      </c>
      <c r="O50" s="25">
        <f t="shared" si="5"/>
        <v>63.599999999999994</v>
      </c>
      <c r="P50" s="3"/>
      <c r="Q50" s="6"/>
      <c r="R50" s="4">
        <f t="shared" si="8"/>
        <v>0.75714285714285712</v>
      </c>
      <c r="S50" s="4">
        <f t="shared" si="0"/>
        <v>0.90857142857142847</v>
      </c>
      <c r="T50" s="1">
        <v>35</v>
      </c>
      <c r="U50" s="9">
        <f t="shared" si="9"/>
        <v>0.41666666666666669</v>
      </c>
      <c r="V50" s="28">
        <v>33.885008539944899</v>
      </c>
      <c r="W50" s="25"/>
      <c r="X50" s="11">
        <v>0.05</v>
      </c>
      <c r="Y50" s="35" t="s">
        <v>53</v>
      </c>
      <c r="Z50" s="67">
        <f t="shared" si="6"/>
        <v>-0.1</v>
      </c>
      <c r="AA50" s="2">
        <f t="shared" si="7"/>
        <v>75.600000000000009</v>
      </c>
      <c r="AB50" s="77">
        <f t="shared" si="22"/>
        <v>3.7800000000000007</v>
      </c>
      <c r="AC50" s="2">
        <f t="shared" si="23"/>
        <v>12.179999999999993</v>
      </c>
      <c r="AD50" s="14">
        <f t="shared" si="3"/>
        <v>128.08533228099174</v>
      </c>
    </row>
    <row r="51" spans="1:31" s="50" customFormat="1">
      <c r="A51" s="42" t="s">
        <v>63</v>
      </c>
      <c r="B51" s="42" t="s">
        <v>7</v>
      </c>
      <c r="C51" s="42" t="s">
        <v>7</v>
      </c>
      <c r="D51" s="42" t="s">
        <v>9</v>
      </c>
      <c r="E51" s="42" t="s">
        <v>64</v>
      </c>
      <c r="F51" s="42" t="s">
        <v>72</v>
      </c>
      <c r="G51" s="42"/>
      <c r="H51" s="42" t="s">
        <v>83</v>
      </c>
      <c r="I51" s="42" t="s">
        <v>84</v>
      </c>
      <c r="J51" s="42" t="s">
        <v>136</v>
      </c>
      <c r="K51" s="43">
        <v>1069</v>
      </c>
      <c r="L51" s="64">
        <v>39</v>
      </c>
      <c r="M51" s="45">
        <f t="shared" si="24"/>
        <v>3.6482694106641719E-2</v>
      </c>
      <c r="N51" s="44">
        <v>1070</v>
      </c>
      <c r="O51" s="51">
        <f t="shared" si="5"/>
        <v>1284</v>
      </c>
      <c r="P51" s="3"/>
      <c r="Q51" s="6"/>
      <c r="R51" s="47">
        <f t="shared" si="8"/>
        <v>1.2011225444340505</v>
      </c>
      <c r="S51" s="47">
        <f t="shared" si="0"/>
        <v>1.4413470533208605</v>
      </c>
      <c r="T51" s="36">
        <v>577</v>
      </c>
      <c r="U51" s="22">
        <f t="shared" si="9"/>
        <v>0.53975678203928901</v>
      </c>
      <c r="V51" s="23">
        <v>33.885008539944899</v>
      </c>
      <c r="W51" s="39"/>
      <c r="X51" s="45"/>
      <c r="Y51" s="42"/>
      <c r="Z51" s="68"/>
      <c r="AA51" s="48"/>
      <c r="AB51" s="78"/>
      <c r="AC51" s="48"/>
      <c r="AD51" s="49"/>
    </row>
    <row r="52" spans="1:31">
      <c r="A52" s="35" t="s">
        <v>63</v>
      </c>
      <c r="B52" s="35" t="s">
        <v>7</v>
      </c>
      <c r="C52" s="35" t="s">
        <v>7</v>
      </c>
      <c r="D52" s="35" t="s">
        <v>9</v>
      </c>
      <c r="E52" s="35" t="s">
        <v>64</v>
      </c>
      <c r="F52" s="35" t="s">
        <v>77</v>
      </c>
      <c r="G52" s="35"/>
      <c r="H52" s="35" t="s">
        <v>85</v>
      </c>
      <c r="I52" s="35" t="s">
        <v>86</v>
      </c>
      <c r="J52" s="35" t="s">
        <v>59</v>
      </c>
      <c r="K52" s="1">
        <v>6</v>
      </c>
      <c r="L52" s="63">
        <v>1</v>
      </c>
      <c r="M52" s="11">
        <f t="shared" si="24"/>
        <v>0.16666666666666666</v>
      </c>
      <c r="N52" s="1">
        <v>2</v>
      </c>
      <c r="O52" s="30">
        <f t="shared" si="5"/>
        <v>2.4</v>
      </c>
      <c r="P52" s="3"/>
      <c r="Q52" s="4"/>
      <c r="R52" s="4">
        <f t="shared" si="8"/>
        <v>0.39999999999999997</v>
      </c>
      <c r="S52" s="4">
        <f t="shared" si="0"/>
        <v>0.47999999999999993</v>
      </c>
      <c r="T52" s="1">
        <v>1</v>
      </c>
      <c r="U52" s="9">
        <f t="shared" si="9"/>
        <v>0.16666666666666666</v>
      </c>
      <c r="V52" s="27">
        <v>33.885008539944899</v>
      </c>
      <c r="W52" s="30"/>
      <c r="X52" s="11">
        <v>0.08</v>
      </c>
      <c r="Y52" s="35" t="s">
        <v>56</v>
      </c>
      <c r="Z52" s="67">
        <f t="shared" si="6"/>
        <v>0</v>
      </c>
      <c r="AA52" s="2">
        <f t="shared" si="7"/>
        <v>6</v>
      </c>
      <c r="AB52" s="77">
        <f t="shared" ref="AB52:AB57" si="25">X52*AA52</f>
        <v>0.48</v>
      </c>
      <c r="AC52" s="2">
        <f t="shared" ref="AC52:AC57" si="26">K52-AA52+AB52</f>
        <v>0.48</v>
      </c>
      <c r="AD52" s="14">
        <f t="shared" si="3"/>
        <v>16.264804099173549</v>
      </c>
    </row>
    <row r="53" spans="1:31">
      <c r="A53" s="35" t="s">
        <v>63</v>
      </c>
      <c r="B53" s="35" t="s">
        <v>7</v>
      </c>
      <c r="C53" s="35" t="s">
        <v>7</v>
      </c>
      <c r="D53" s="35" t="s">
        <v>9</v>
      </c>
      <c r="E53" s="35" t="s">
        <v>64</v>
      </c>
      <c r="F53" s="35" t="s">
        <v>77</v>
      </c>
      <c r="G53" s="35"/>
      <c r="H53" s="35" t="s">
        <v>85</v>
      </c>
      <c r="I53" s="35" t="s">
        <v>86</v>
      </c>
      <c r="J53" s="35" t="s">
        <v>15</v>
      </c>
      <c r="K53" s="1">
        <v>790</v>
      </c>
      <c r="L53" s="63">
        <v>48</v>
      </c>
      <c r="M53" s="11">
        <f t="shared" si="24"/>
        <v>6.0759493670886074E-2</v>
      </c>
      <c r="N53" s="1">
        <v>897</v>
      </c>
      <c r="O53" s="30">
        <f t="shared" si="5"/>
        <v>1076.3999999999999</v>
      </c>
      <c r="P53" s="3"/>
      <c r="Q53" s="6"/>
      <c r="R53" s="4">
        <f t="shared" si="8"/>
        <v>1.3625316455696201</v>
      </c>
      <c r="S53" s="4">
        <f t="shared" si="0"/>
        <v>1.6350379746835442</v>
      </c>
      <c r="T53" s="1">
        <v>449</v>
      </c>
      <c r="U53" s="9">
        <f t="shared" si="9"/>
        <v>0.56835443037974687</v>
      </c>
      <c r="V53" s="27">
        <v>33.885008539944899</v>
      </c>
      <c r="W53" s="30"/>
      <c r="X53" s="11">
        <v>0.05</v>
      </c>
      <c r="Y53" s="35" t="s">
        <v>56</v>
      </c>
      <c r="Z53" s="67">
        <f>IF(K53&lt;&gt;"",IF(Y53="très insuffisante",25%,IF(Y53="insuffisante",15%,IF(Y53="un peu insuffisante",10%,IF(Y53="satisfaisante",0,IF(Y53="un peu surdimensionnée",-10%,IF(Y53="surdimensionnée",-15%,IF(Y53="très surdimensionnée",-25%,1))))))),"")</f>
        <v>0</v>
      </c>
      <c r="AA53" s="2">
        <f t="shared" si="7"/>
        <v>790</v>
      </c>
      <c r="AB53" s="77">
        <f t="shared" si="25"/>
        <v>39.5</v>
      </c>
      <c r="AC53" s="2">
        <f t="shared" si="26"/>
        <v>39.5</v>
      </c>
      <c r="AD53" s="14">
        <f t="shared" si="3"/>
        <v>1338.4578373278234</v>
      </c>
    </row>
    <row r="54" spans="1:31">
      <c r="A54" s="35" t="s">
        <v>63</v>
      </c>
      <c r="B54" s="35" t="s">
        <v>7</v>
      </c>
      <c r="C54" s="35" t="s">
        <v>7</v>
      </c>
      <c r="D54" s="35" t="s">
        <v>9</v>
      </c>
      <c r="E54" s="35" t="s">
        <v>64</v>
      </c>
      <c r="F54" s="35" t="s">
        <v>77</v>
      </c>
      <c r="G54" s="35"/>
      <c r="H54" s="35" t="s">
        <v>85</v>
      </c>
      <c r="I54" s="35" t="s">
        <v>86</v>
      </c>
      <c r="J54" s="35" t="s">
        <v>52</v>
      </c>
      <c r="K54" s="1">
        <v>7</v>
      </c>
      <c r="L54" s="63">
        <v>1</v>
      </c>
      <c r="M54" s="11">
        <f t="shared" si="24"/>
        <v>0.14285714285714285</v>
      </c>
      <c r="N54" s="1">
        <v>8</v>
      </c>
      <c r="O54" s="30">
        <f t="shared" si="5"/>
        <v>9.6</v>
      </c>
      <c r="P54" s="3"/>
      <c r="Q54" s="6"/>
      <c r="R54" s="4">
        <f t="shared" si="8"/>
        <v>1.3714285714285714</v>
      </c>
      <c r="S54" s="4">
        <f t="shared" si="0"/>
        <v>1.6457142857142857</v>
      </c>
      <c r="T54" s="1">
        <v>4</v>
      </c>
      <c r="U54" s="9">
        <f t="shared" si="9"/>
        <v>0.5714285714285714</v>
      </c>
      <c r="V54" s="27">
        <v>33.885008539944899</v>
      </c>
      <c r="W54" s="30"/>
      <c r="X54" s="11">
        <v>0.08</v>
      </c>
      <c r="Y54" s="35" t="s">
        <v>56</v>
      </c>
      <c r="Z54" s="67">
        <f t="shared" si="6"/>
        <v>0</v>
      </c>
      <c r="AA54" s="2">
        <f t="shared" si="7"/>
        <v>7</v>
      </c>
      <c r="AB54" s="77">
        <f t="shared" si="25"/>
        <v>0.56000000000000005</v>
      </c>
      <c r="AC54" s="2">
        <f t="shared" si="26"/>
        <v>0.56000000000000005</v>
      </c>
      <c r="AD54" s="14">
        <f t="shared" si="3"/>
        <v>18.975604782369146</v>
      </c>
    </row>
    <row r="55" spans="1:31">
      <c r="A55" s="35" t="s">
        <v>63</v>
      </c>
      <c r="B55" s="35" t="s">
        <v>7</v>
      </c>
      <c r="C55" s="35" t="s">
        <v>7</v>
      </c>
      <c r="D55" s="35" t="s">
        <v>9</v>
      </c>
      <c r="E55" s="35" t="s">
        <v>64</v>
      </c>
      <c r="F55" s="35" t="s">
        <v>77</v>
      </c>
      <c r="G55" s="35"/>
      <c r="H55" s="35" t="s">
        <v>85</v>
      </c>
      <c r="I55" s="35" t="s">
        <v>86</v>
      </c>
      <c r="J55" s="35" t="s">
        <v>1</v>
      </c>
      <c r="K55" s="1">
        <v>26</v>
      </c>
      <c r="L55" s="63">
        <v>9</v>
      </c>
      <c r="M55" s="11">
        <f t="shared" si="24"/>
        <v>0.34615384615384615</v>
      </c>
      <c r="N55" s="1">
        <v>16</v>
      </c>
      <c r="O55" s="30">
        <f t="shared" si="5"/>
        <v>19.2</v>
      </c>
      <c r="P55" s="3"/>
      <c r="Q55" s="6"/>
      <c r="R55" s="4">
        <f t="shared" si="8"/>
        <v>0.73846153846153839</v>
      </c>
      <c r="S55" s="4">
        <f t="shared" si="0"/>
        <v>0.88615384615384607</v>
      </c>
      <c r="T55" s="1">
        <v>9</v>
      </c>
      <c r="U55" s="9">
        <f t="shared" si="9"/>
        <v>0.34615384615384615</v>
      </c>
      <c r="V55" s="27">
        <v>33.885008539944899</v>
      </c>
      <c r="W55" s="30"/>
      <c r="X55" s="74">
        <v>0.15</v>
      </c>
      <c r="Y55" s="35" t="s">
        <v>55</v>
      </c>
      <c r="Z55" s="67">
        <f t="shared" si="6"/>
        <v>0.1</v>
      </c>
      <c r="AA55" s="2">
        <f t="shared" si="7"/>
        <v>28.6</v>
      </c>
      <c r="AB55" s="77">
        <f t="shared" si="25"/>
        <v>4.29</v>
      </c>
      <c r="AC55" s="2">
        <f t="shared" si="26"/>
        <v>1.6899999999999986</v>
      </c>
      <c r="AD55" s="14">
        <f t="shared" si="3"/>
        <v>145.36668663636362</v>
      </c>
      <c r="AE55" t="s">
        <v>171</v>
      </c>
    </row>
    <row r="56" spans="1:31">
      <c r="A56" s="35" t="s">
        <v>63</v>
      </c>
      <c r="B56" s="35" t="s">
        <v>7</v>
      </c>
      <c r="C56" s="35" t="s">
        <v>7</v>
      </c>
      <c r="D56" s="35" t="s">
        <v>9</v>
      </c>
      <c r="E56" s="35" t="s">
        <v>64</v>
      </c>
      <c r="F56" s="35" t="s">
        <v>77</v>
      </c>
      <c r="G56" s="35"/>
      <c r="H56" s="35" t="s">
        <v>85</v>
      </c>
      <c r="I56" s="35" t="s">
        <v>86</v>
      </c>
      <c r="J56" s="35" t="s">
        <v>2</v>
      </c>
      <c r="K56" s="1">
        <v>49</v>
      </c>
      <c r="L56" s="63">
        <v>0</v>
      </c>
      <c r="M56" s="11">
        <f t="shared" si="24"/>
        <v>0</v>
      </c>
      <c r="N56" s="1">
        <v>45</v>
      </c>
      <c r="O56" s="30">
        <f t="shared" si="5"/>
        <v>54</v>
      </c>
      <c r="P56" s="3"/>
      <c r="Q56" s="6"/>
      <c r="R56" s="4">
        <f t="shared" si="8"/>
        <v>1.1020408163265305</v>
      </c>
      <c r="S56" s="4">
        <f t="shared" si="0"/>
        <v>1.3224489795918366</v>
      </c>
      <c r="T56" s="1">
        <v>26</v>
      </c>
      <c r="U56" s="9">
        <f t="shared" si="9"/>
        <v>0.53061224489795922</v>
      </c>
      <c r="V56" s="27">
        <v>33.885008539944899</v>
      </c>
      <c r="W56" s="30"/>
      <c r="X56" s="11">
        <v>0.08</v>
      </c>
      <c r="Y56" s="35" t="s">
        <v>56</v>
      </c>
      <c r="Z56" s="67">
        <f t="shared" si="6"/>
        <v>0</v>
      </c>
      <c r="AA56" s="2">
        <f t="shared" si="7"/>
        <v>49</v>
      </c>
      <c r="AB56" s="77">
        <f t="shared" si="25"/>
        <v>3.92</v>
      </c>
      <c r="AC56" s="2">
        <f t="shared" si="26"/>
        <v>3.92</v>
      </c>
      <c r="AD56" s="14">
        <f t="shared" si="3"/>
        <v>132.82923347658399</v>
      </c>
    </row>
    <row r="57" spans="1:31">
      <c r="A57" s="35" t="s">
        <v>63</v>
      </c>
      <c r="B57" s="35" t="s">
        <v>7</v>
      </c>
      <c r="C57" s="35" t="s">
        <v>7</v>
      </c>
      <c r="D57" s="35" t="s">
        <v>9</v>
      </c>
      <c r="E57" s="35" t="s">
        <v>64</v>
      </c>
      <c r="F57" s="35" t="s">
        <v>77</v>
      </c>
      <c r="G57" s="35"/>
      <c r="H57" s="35" t="s">
        <v>85</v>
      </c>
      <c r="I57" s="35" t="s">
        <v>86</v>
      </c>
      <c r="J57" s="35" t="s">
        <v>3</v>
      </c>
      <c r="K57" s="1">
        <v>52</v>
      </c>
      <c r="L57" s="63">
        <v>7</v>
      </c>
      <c r="M57" s="11">
        <f t="shared" si="24"/>
        <v>0.13461538461538461</v>
      </c>
      <c r="N57" s="1">
        <v>49</v>
      </c>
      <c r="O57" s="25">
        <f t="shared" si="5"/>
        <v>58.8</v>
      </c>
      <c r="P57" s="3"/>
      <c r="Q57" s="6"/>
      <c r="R57" s="4">
        <f t="shared" si="8"/>
        <v>1.1307692307692307</v>
      </c>
      <c r="S57" s="4">
        <f t="shared" si="0"/>
        <v>1.3569230769230769</v>
      </c>
      <c r="T57" s="1">
        <v>30</v>
      </c>
      <c r="U57" s="9">
        <f t="shared" si="9"/>
        <v>0.57692307692307687</v>
      </c>
      <c r="V57" s="28">
        <v>33.885008539944899</v>
      </c>
      <c r="W57" s="25"/>
      <c r="X57" s="11">
        <v>0.08</v>
      </c>
      <c r="Y57" s="35" t="s">
        <v>56</v>
      </c>
      <c r="Z57" s="67">
        <f t="shared" si="6"/>
        <v>0</v>
      </c>
      <c r="AA57" s="2">
        <f t="shared" si="7"/>
        <v>52</v>
      </c>
      <c r="AB57" s="77">
        <f t="shared" si="25"/>
        <v>4.16</v>
      </c>
      <c r="AC57" s="2">
        <f t="shared" si="26"/>
        <v>4.16</v>
      </c>
      <c r="AD57" s="14">
        <f t="shared" si="3"/>
        <v>140.9616355261708</v>
      </c>
    </row>
    <row r="58" spans="1:31" s="50" customFormat="1">
      <c r="A58" s="42" t="s">
        <v>63</v>
      </c>
      <c r="B58" s="42" t="s">
        <v>7</v>
      </c>
      <c r="C58" s="42" t="s">
        <v>7</v>
      </c>
      <c r="D58" s="42" t="s">
        <v>9</v>
      </c>
      <c r="E58" s="42" t="s">
        <v>64</v>
      </c>
      <c r="F58" s="42" t="s">
        <v>77</v>
      </c>
      <c r="G58" s="42"/>
      <c r="H58" s="42" t="s">
        <v>85</v>
      </c>
      <c r="I58" s="42" t="s">
        <v>86</v>
      </c>
      <c r="J58" s="42" t="s">
        <v>136</v>
      </c>
      <c r="K58" s="43">
        <v>930</v>
      </c>
      <c r="L58" s="64">
        <v>66</v>
      </c>
      <c r="M58" s="45">
        <f t="shared" si="24"/>
        <v>7.0967741935483872E-2</v>
      </c>
      <c r="N58" s="44">
        <v>1017</v>
      </c>
      <c r="O58" s="51">
        <f t="shared" si="5"/>
        <v>1220.3999999999999</v>
      </c>
      <c r="P58" s="3"/>
      <c r="Q58" s="6"/>
      <c r="R58" s="47">
        <f t="shared" si="8"/>
        <v>1.3122580645161288</v>
      </c>
      <c r="S58" s="47">
        <f t="shared" si="0"/>
        <v>1.5747096774193545</v>
      </c>
      <c r="T58" s="36">
        <v>519</v>
      </c>
      <c r="U58" s="22">
        <f t="shared" si="9"/>
        <v>0.5580645161290323</v>
      </c>
      <c r="V58" s="23">
        <v>33.885008539944899</v>
      </c>
      <c r="W58" s="39"/>
      <c r="X58" s="45"/>
      <c r="Y58" s="42"/>
      <c r="Z58" s="68"/>
      <c r="AA58" s="48"/>
      <c r="AB58" s="78"/>
      <c r="AC58" s="48"/>
      <c r="AD58" s="49"/>
    </row>
    <row r="59" spans="1:31">
      <c r="A59" s="35" t="s">
        <v>63</v>
      </c>
      <c r="B59" s="35" t="s">
        <v>7</v>
      </c>
      <c r="C59" s="35" t="s">
        <v>7</v>
      </c>
      <c r="D59" s="35" t="s">
        <v>9</v>
      </c>
      <c r="E59" s="35" t="s">
        <v>64</v>
      </c>
      <c r="F59" s="35" t="s">
        <v>78</v>
      </c>
      <c r="G59" s="35"/>
      <c r="H59" s="35" t="s">
        <v>87</v>
      </c>
      <c r="I59" s="35" t="s">
        <v>88</v>
      </c>
      <c r="J59" s="35" t="s">
        <v>59</v>
      </c>
      <c r="K59" s="1">
        <v>5</v>
      </c>
      <c r="L59" s="63">
        <v>2</v>
      </c>
      <c r="M59" s="11">
        <f t="shared" si="24"/>
        <v>0.4</v>
      </c>
      <c r="N59" s="1">
        <v>2</v>
      </c>
      <c r="O59" s="30">
        <f t="shared" si="5"/>
        <v>2.4</v>
      </c>
      <c r="P59" s="3"/>
      <c r="Q59" s="4"/>
      <c r="R59" s="4">
        <f t="shared" si="8"/>
        <v>0.48</v>
      </c>
      <c r="S59" s="4">
        <f t="shared" si="0"/>
        <v>0.57599999999999996</v>
      </c>
      <c r="T59" s="1">
        <v>2</v>
      </c>
      <c r="U59" s="9">
        <f t="shared" si="9"/>
        <v>0.4</v>
      </c>
      <c r="V59" s="27">
        <v>33.885008539944899</v>
      </c>
      <c r="W59" s="30"/>
      <c r="X59" s="11">
        <v>0.08</v>
      </c>
      <c r="Y59" s="35" t="s">
        <v>56</v>
      </c>
      <c r="Z59" s="67">
        <f t="shared" si="6"/>
        <v>0</v>
      </c>
      <c r="AA59" s="2">
        <f t="shared" si="7"/>
        <v>5</v>
      </c>
      <c r="AB59" s="77">
        <f t="shared" ref="AB59:AB64" si="27">X59*AA59</f>
        <v>0.4</v>
      </c>
      <c r="AC59" s="2">
        <f t="shared" ref="AC59:AC64" si="28">K59-AA59+AB59</f>
        <v>0.4</v>
      </c>
      <c r="AD59" s="14">
        <f t="shared" si="3"/>
        <v>13.554003415977959</v>
      </c>
    </row>
    <row r="60" spans="1:31">
      <c r="A60" s="35" t="s">
        <v>63</v>
      </c>
      <c r="B60" s="35" t="s">
        <v>7</v>
      </c>
      <c r="C60" s="35" t="s">
        <v>7</v>
      </c>
      <c r="D60" s="35" t="s">
        <v>9</v>
      </c>
      <c r="E60" s="35" t="s">
        <v>64</v>
      </c>
      <c r="F60" s="35" t="s">
        <v>78</v>
      </c>
      <c r="G60" s="35"/>
      <c r="H60" s="35" t="s">
        <v>87</v>
      </c>
      <c r="I60" s="35" t="s">
        <v>88</v>
      </c>
      <c r="J60" s="35" t="s">
        <v>15</v>
      </c>
      <c r="K60" s="1">
        <v>886</v>
      </c>
      <c r="L60" s="63">
        <v>52</v>
      </c>
      <c r="M60" s="11">
        <f t="shared" si="24"/>
        <v>5.8690744920993229E-2</v>
      </c>
      <c r="N60" s="1">
        <v>942</v>
      </c>
      <c r="O60" s="30">
        <f t="shared" si="5"/>
        <v>1130.3999999999999</v>
      </c>
      <c r="P60" s="3"/>
      <c r="Q60" s="6"/>
      <c r="R60" s="4">
        <f t="shared" si="8"/>
        <v>1.2758465011286679</v>
      </c>
      <c r="S60" s="4">
        <f t="shared" si="0"/>
        <v>1.5310158013544015</v>
      </c>
      <c r="T60" s="1">
        <v>473</v>
      </c>
      <c r="U60" s="9">
        <f t="shared" si="9"/>
        <v>0.53386004514672691</v>
      </c>
      <c r="V60" s="27">
        <v>33.885008539944899</v>
      </c>
      <c r="W60" s="30"/>
      <c r="X60" s="11">
        <v>0.05</v>
      </c>
      <c r="Y60" s="35" t="s">
        <v>57</v>
      </c>
      <c r="Z60" s="67">
        <f t="shared" si="6"/>
        <v>-0.15</v>
      </c>
      <c r="AA60" s="2">
        <f t="shared" si="7"/>
        <v>753.1</v>
      </c>
      <c r="AB60" s="77">
        <f t="shared" si="27"/>
        <v>37.655000000000001</v>
      </c>
      <c r="AC60" s="2">
        <f t="shared" si="28"/>
        <v>170.55499999999998</v>
      </c>
      <c r="AD60" s="14">
        <f t="shared" si="3"/>
        <v>1275.9399965716252</v>
      </c>
    </row>
    <row r="61" spans="1:31">
      <c r="A61" s="35" t="s">
        <v>63</v>
      </c>
      <c r="B61" s="35" t="s">
        <v>7</v>
      </c>
      <c r="C61" s="35" t="s">
        <v>7</v>
      </c>
      <c r="D61" s="35" t="s">
        <v>9</v>
      </c>
      <c r="E61" s="35" t="s">
        <v>64</v>
      </c>
      <c r="F61" s="35" t="s">
        <v>78</v>
      </c>
      <c r="G61" s="35"/>
      <c r="H61" s="35" t="s">
        <v>87</v>
      </c>
      <c r="I61" s="35" t="s">
        <v>88</v>
      </c>
      <c r="J61" s="35" t="s">
        <v>52</v>
      </c>
      <c r="K61" s="1">
        <v>14</v>
      </c>
      <c r="L61" s="63">
        <v>0</v>
      </c>
      <c r="M61" s="11">
        <f t="shared" si="24"/>
        <v>0</v>
      </c>
      <c r="N61" s="1">
        <v>31</v>
      </c>
      <c r="O61" s="30">
        <f t="shared" si="5"/>
        <v>37.199999999999996</v>
      </c>
      <c r="P61" s="3"/>
      <c r="Q61" s="6"/>
      <c r="R61" s="4">
        <f t="shared" si="8"/>
        <v>2.657142857142857</v>
      </c>
      <c r="S61" s="4">
        <f t="shared" si="0"/>
        <v>3.1885714285714282</v>
      </c>
      <c r="T61" s="1">
        <v>10</v>
      </c>
      <c r="U61" s="9">
        <f t="shared" si="9"/>
        <v>0.7142857142857143</v>
      </c>
      <c r="V61" s="27">
        <v>33.885008539944899</v>
      </c>
      <c r="W61" s="30"/>
      <c r="X61" s="11">
        <v>0.08</v>
      </c>
      <c r="Y61" s="35" t="s">
        <v>56</v>
      </c>
      <c r="Z61" s="67">
        <f t="shared" si="6"/>
        <v>0</v>
      </c>
      <c r="AA61" s="2">
        <f t="shared" si="7"/>
        <v>14</v>
      </c>
      <c r="AB61" s="77">
        <f t="shared" si="27"/>
        <v>1.1200000000000001</v>
      </c>
      <c r="AC61" s="2">
        <f t="shared" si="28"/>
        <v>1.1200000000000001</v>
      </c>
      <c r="AD61" s="14">
        <f t="shared" si="3"/>
        <v>37.951209564738292</v>
      </c>
    </row>
    <row r="62" spans="1:31">
      <c r="A62" s="35" t="s">
        <v>63</v>
      </c>
      <c r="B62" s="35" t="s">
        <v>7</v>
      </c>
      <c r="C62" s="35" t="s">
        <v>7</v>
      </c>
      <c r="D62" s="35" t="s">
        <v>9</v>
      </c>
      <c r="E62" s="35" t="s">
        <v>64</v>
      </c>
      <c r="F62" s="35" t="s">
        <v>78</v>
      </c>
      <c r="G62" s="35"/>
      <c r="H62" s="35" t="s">
        <v>87</v>
      </c>
      <c r="I62" s="35" t="s">
        <v>88</v>
      </c>
      <c r="J62" s="35" t="s">
        <v>1</v>
      </c>
      <c r="K62" s="1">
        <v>49</v>
      </c>
      <c r="L62" s="63">
        <v>7</v>
      </c>
      <c r="M62" s="11">
        <f t="shared" si="24"/>
        <v>0.14285714285714285</v>
      </c>
      <c r="N62" s="1">
        <v>22</v>
      </c>
      <c r="O62" s="30">
        <f t="shared" si="5"/>
        <v>26.4</v>
      </c>
      <c r="P62" s="3"/>
      <c r="Q62" s="6"/>
      <c r="R62" s="4">
        <f t="shared" si="8"/>
        <v>0.53877551020408165</v>
      </c>
      <c r="S62" s="4">
        <f t="shared" ref="S62:S125" si="29">R62*1.2</f>
        <v>0.64653061224489794</v>
      </c>
      <c r="T62" s="1">
        <v>19</v>
      </c>
      <c r="U62" s="9">
        <f t="shared" si="9"/>
        <v>0.38775510204081631</v>
      </c>
      <c r="V62" s="27">
        <v>33.885008539944899</v>
      </c>
      <c r="W62" s="30"/>
      <c r="X62" s="11">
        <v>0.08</v>
      </c>
      <c r="Y62" s="35" t="s">
        <v>56</v>
      </c>
      <c r="Z62" s="67">
        <f t="shared" si="6"/>
        <v>0</v>
      </c>
      <c r="AA62" s="2">
        <f t="shared" si="7"/>
        <v>49</v>
      </c>
      <c r="AB62" s="77">
        <f t="shared" si="27"/>
        <v>3.92</v>
      </c>
      <c r="AC62" s="2">
        <f t="shared" si="28"/>
        <v>3.92</v>
      </c>
      <c r="AD62" s="14">
        <f t="shared" si="3"/>
        <v>132.82923347658399</v>
      </c>
    </row>
    <row r="63" spans="1:31">
      <c r="A63" s="35" t="s">
        <v>63</v>
      </c>
      <c r="B63" s="35" t="s">
        <v>7</v>
      </c>
      <c r="C63" s="35" t="s">
        <v>7</v>
      </c>
      <c r="D63" s="35" t="s">
        <v>9</v>
      </c>
      <c r="E63" s="35" t="s">
        <v>64</v>
      </c>
      <c r="F63" s="35" t="s">
        <v>78</v>
      </c>
      <c r="G63" s="35"/>
      <c r="H63" s="35" t="s">
        <v>87</v>
      </c>
      <c r="I63" s="35" t="s">
        <v>88</v>
      </c>
      <c r="J63" s="35" t="s">
        <v>2</v>
      </c>
      <c r="K63" s="1">
        <v>129</v>
      </c>
      <c r="L63" s="63">
        <v>1</v>
      </c>
      <c r="M63" s="11">
        <f t="shared" si="24"/>
        <v>7.7519379844961239E-3</v>
      </c>
      <c r="N63" s="1">
        <v>66</v>
      </c>
      <c r="O63" s="30">
        <f t="shared" si="5"/>
        <v>79.2</v>
      </c>
      <c r="P63" s="3"/>
      <c r="Q63" s="6"/>
      <c r="R63" s="4">
        <f t="shared" si="8"/>
        <v>0.61395348837209307</v>
      </c>
      <c r="S63" s="4">
        <f t="shared" si="29"/>
        <v>0.73674418604651171</v>
      </c>
      <c r="T63" s="1">
        <v>44</v>
      </c>
      <c r="U63" s="9">
        <f t="shared" si="9"/>
        <v>0.34108527131782945</v>
      </c>
      <c r="V63" s="27">
        <v>33.885008539944899</v>
      </c>
      <c r="W63" s="30"/>
      <c r="X63" s="11">
        <v>0.08</v>
      </c>
      <c r="Y63" s="35" t="s">
        <v>54</v>
      </c>
      <c r="Z63" s="67">
        <f t="shared" si="6"/>
        <v>-0.25</v>
      </c>
      <c r="AA63" s="2">
        <f t="shared" si="7"/>
        <v>96.75</v>
      </c>
      <c r="AB63" s="77">
        <f t="shared" si="27"/>
        <v>7.74</v>
      </c>
      <c r="AC63" s="2">
        <f t="shared" si="28"/>
        <v>39.99</v>
      </c>
      <c r="AD63" s="14">
        <f t="shared" si="3"/>
        <v>262.26996609917353</v>
      </c>
    </row>
    <row r="64" spans="1:31">
      <c r="A64" s="35" t="s">
        <v>63</v>
      </c>
      <c r="B64" s="35" t="s">
        <v>7</v>
      </c>
      <c r="C64" s="35" t="s">
        <v>7</v>
      </c>
      <c r="D64" s="35" t="s">
        <v>9</v>
      </c>
      <c r="E64" s="35" t="s">
        <v>64</v>
      </c>
      <c r="F64" s="35" t="s">
        <v>78</v>
      </c>
      <c r="G64" s="35"/>
      <c r="H64" s="35" t="s">
        <v>87</v>
      </c>
      <c r="I64" s="35" t="s">
        <v>88</v>
      </c>
      <c r="J64" s="35" t="s">
        <v>3</v>
      </c>
      <c r="K64" s="1">
        <v>61</v>
      </c>
      <c r="L64" s="63">
        <v>2</v>
      </c>
      <c r="M64" s="11">
        <f t="shared" si="24"/>
        <v>3.2786885245901641E-2</v>
      </c>
      <c r="N64" s="1">
        <v>20</v>
      </c>
      <c r="O64" s="25">
        <f t="shared" si="5"/>
        <v>24</v>
      </c>
      <c r="P64" s="3"/>
      <c r="Q64" s="6"/>
      <c r="R64" s="4">
        <f t="shared" si="8"/>
        <v>0.39344262295081966</v>
      </c>
      <c r="S64" s="4">
        <f t="shared" si="29"/>
        <v>0.47213114754098356</v>
      </c>
      <c r="T64" s="1">
        <v>14</v>
      </c>
      <c r="U64" s="9">
        <f t="shared" si="9"/>
        <v>0.22950819672131148</v>
      </c>
      <c r="V64" s="28">
        <v>33.885008539944899</v>
      </c>
      <c r="W64" s="25"/>
      <c r="X64" s="11">
        <v>0.08</v>
      </c>
      <c r="Y64" s="35" t="s">
        <v>56</v>
      </c>
      <c r="Z64" s="67">
        <f t="shared" si="6"/>
        <v>0</v>
      </c>
      <c r="AA64" s="2">
        <f t="shared" si="7"/>
        <v>61</v>
      </c>
      <c r="AB64" s="77">
        <f t="shared" si="27"/>
        <v>4.88</v>
      </c>
      <c r="AC64" s="2">
        <f t="shared" si="28"/>
        <v>4.88</v>
      </c>
      <c r="AD64" s="14">
        <f t="shared" si="3"/>
        <v>165.35884167493111</v>
      </c>
    </row>
    <row r="65" spans="1:31" s="50" customFormat="1">
      <c r="A65" s="42" t="s">
        <v>63</v>
      </c>
      <c r="B65" s="42" t="s">
        <v>7</v>
      </c>
      <c r="C65" s="42" t="s">
        <v>7</v>
      </c>
      <c r="D65" s="42" t="s">
        <v>9</v>
      </c>
      <c r="E65" s="42" t="s">
        <v>64</v>
      </c>
      <c r="F65" s="42" t="s">
        <v>78</v>
      </c>
      <c r="G65" s="42"/>
      <c r="H65" s="42" t="s">
        <v>87</v>
      </c>
      <c r="I65" s="42" t="s">
        <v>88</v>
      </c>
      <c r="J65" s="42" t="s">
        <v>136</v>
      </c>
      <c r="K65" s="43">
        <v>1144</v>
      </c>
      <c r="L65" s="64">
        <v>64</v>
      </c>
      <c r="M65" s="45">
        <f t="shared" si="24"/>
        <v>5.5944055944055944E-2</v>
      </c>
      <c r="N65" s="44">
        <v>1083</v>
      </c>
      <c r="O65" s="51">
        <f t="shared" si="5"/>
        <v>1299.5999999999999</v>
      </c>
      <c r="P65" s="3"/>
      <c r="Q65" s="6"/>
      <c r="R65" s="47">
        <f t="shared" si="8"/>
        <v>1.136013986013986</v>
      </c>
      <c r="S65" s="47">
        <f t="shared" si="29"/>
        <v>1.3632167832167832</v>
      </c>
      <c r="T65" s="36">
        <v>562</v>
      </c>
      <c r="U65" s="22">
        <f t="shared" si="9"/>
        <v>0.49125874125874125</v>
      </c>
      <c r="V65" s="23">
        <v>33.885008539944899</v>
      </c>
      <c r="W65" s="39"/>
      <c r="X65" s="45"/>
      <c r="Y65" s="42"/>
      <c r="Z65" s="68"/>
      <c r="AA65" s="48"/>
      <c r="AB65" s="78"/>
      <c r="AC65" s="48"/>
      <c r="AD65" s="49"/>
    </row>
    <row r="66" spans="1:31">
      <c r="A66" s="35" t="s">
        <v>92</v>
      </c>
      <c r="B66" s="35" t="s">
        <v>7</v>
      </c>
      <c r="C66" s="35" t="s">
        <v>7</v>
      </c>
      <c r="D66" s="35" t="s">
        <v>9</v>
      </c>
      <c r="E66" s="35" t="s">
        <v>64</v>
      </c>
      <c r="F66" s="35" t="s">
        <v>89</v>
      </c>
      <c r="G66" s="35"/>
      <c r="H66" s="35" t="s">
        <v>90</v>
      </c>
      <c r="I66" s="35" t="s">
        <v>91</v>
      </c>
      <c r="J66" s="35" t="s">
        <v>59</v>
      </c>
      <c r="K66" s="1">
        <v>11</v>
      </c>
      <c r="L66" s="63">
        <v>4</v>
      </c>
      <c r="M66" s="32">
        <f t="shared" si="24"/>
        <v>0.36363636363636365</v>
      </c>
      <c r="N66" s="1">
        <v>12</v>
      </c>
      <c r="O66" s="30">
        <f t="shared" si="5"/>
        <v>14.399999999999999</v>
      </c>
      <c r="P66" s="3"/>
      <c r="Q66" s="4"/>
      <c r="R66" s="4">
        <f t="shared" si="8"/>
        <v>1.3090909090909089</v>
      </c>
      <c r="S66" s="4">
        <f t="shared" si="29"/>
        <v>1.5709090909090906</v>
      </c>
      <c r="T66" s="1">
        <v>6</v>
      </c>
      <c r="U66" s="9">
        <f t="shared" si="9"/>
        <v>0.54545454545454541</v>
      </c>
      <c r="V66" s="27">
        <v>30.11</v>
      </c>
      <c r="W66" s="30"/>
      <c r="X66" s="11">
        <v>0.08</v>
      </c>
      <c r="Y66" s="35" t="s">
        <v>56</v>
      </c>
      <c r="Z66" s="67">
        <f t="shared" si="6"/>
        <v>0</v>
      </c>
      <c r="AA66" s="2">
        <f t="shared" si="7"/>
        <v>11</v>
      </c>
      <c r="AB66" s="77">
        <f t="shared" ref="AB66:AB71" si="30">X66*AA66</f>
        <v>0.88</v>
      </c>
      <c r="AC66" s="2">
        <f t="shared" ref="AC66:AC71" si="31">K66-AA66+AB66</f>
        <v>0.88</v>
      </c>
      <c r="AD66" s="14">
        <f t="shared" si="3"/>
        <v>26.4968</v>
      </c>
    </row>
    <row r="67" spans="1:31">
      <c r="A67" s="35" t="s">
        <v>92</v>
      </c>
      <c r="B67" s="35" t="s">
        <v>7</v>
      </c>
      <c r="C67" s="35" t="s">
        <v>7</v>
      </c>
      <c r="D67" s="35" t="s">
        <v>9</v>
      </c>
      <c r="E67" s="35" t="s">
        <v>64</v>
      </c>
      <c r="F67" s="35" t="s">
        <v>89</v>
      </c>
      <c r="G67" s="35"/>
      <c r="H67" s="35" t="s">
        <v>90</v>
      </c>
      <c r="I67" s="35" t="s">
        <v>91</v>
      </c>
      <c r="J67" s="35" t="s">
        <v>15</v>
      </c>
      <c r="K67" s="1">
        <v>1237</v>
      </c>
      <c r="L67" s="63">
        <v>131</v>
      </c>
      <c r="M67" s="32">
        <f t="shared" si="24"/>
        <v>0.1059013742926435</v>
      </c>
      <c r="N67" s="1">
        <v>2266</v>
      </c>
      <c r="O67" s="30">
        <f t="shared" si="5"/>
        <v>2719.2</v>
      </c>
      <c r="P67" s="3"/>
      <c r="Q67" s="6"/>
      <c r="R67" s="4">
        <f t="shared" ref="R67:R130" si="32">O67/K67</f>
        <v>2.1982215036378334</v>
      </c>
      <c r="S67" s="4">
        <f t="shared" si="29"/>
        <v>2.6378658043654002</v>
      </c>
      <c r="T67" s="1">
        <v>902</v>
      </c>
      <c r="U67" s="9">
        <f t="shared" si="9"/>
        <v>0.72918350848827806</v>
      </c>
      <c r="V67" s="27">
        <v>30.11</v>
      </c>
      <c r="W67" s="30"/>
      <c r="X67" s="11">
        <v>0.05</v>
      </c>
      <c r="Y67" s="35" t="s">
        <v>53</v>
      </c>
      <c r="Z67" s="67">
        <f t="shared" si="6"/>
        <v>-0.1</v>
      </c>
      <c r="AA67" s="2">
        <f t="shared" si="7"/>
        <v>1113.3</v>
      </c>
      <c r="AB67" s="77">
        <f t="shared" si="30"/>
        <v>55.664999999999999</v>
      </c>
      <c r="AC67" s="2">
        <f t="shared" si="31"/>
        <v>179.36500000000004</v>
      </c>
      <c r="AD67" s="14">
        <f t="shared" ref="AD67:AD130" si="33">AB67*V67</f>
        <v>1676.0731499999999</v>
      </c>
    </row>
    <row r="68" spans="1:31">
      <c r="A68" s="35" t="s">
        <v>92</v>
      </c>
      <c r="B68" s="35" t="s">
        <v>7</v>
      </c>
      <c r="C68" s="35" t="s">
        <v>7</v>
      </c>
      <c r="D68" s="35" t="s">
        <v>9</v>
      </c>
      <c r="E68" s="35" t="s">
        <v>64</v>
      </c>
      <c r="F68" s="35" t="s">
        <v>89</v>
      </c>
      <c r="G68" s="35"/>
      <c r="H68" s="35" t="s">
        <v>90</v>
      </c>
      <c r="I68" s="35" t="s">
        <v>91</v>
      </c>
      <c r="J68" s="35" t="s">
        <v>52</v>
      </c>
      <c r="K68" s="1">
        <v>35</v>
      </c>
      <c r="L68" s="63">
        <v>3</v>
      </c>
      <c r="M68" s="32">
        <f t="shared" si="24"/>
        <v>8.5714285714285715E-2</v>
      </c>
      <c r="N68" s="1">
        <v>55</v>
      </c>
      <c r="O68" s="30">
        <f t="shared" ref="O68:O131" si="34">N68*1.2</f>
        <v>66</v>
      </c>
      <c r="P68" s="3"/>
      <c r="Q68" s="6"/>
      <c r="R68" s="4">
        <f t="shared" si="32"/>
        <v>1.8857142857142857</v>
      </c>
      <c r="S68" s="4">
        <f t="shared" si="29"/>
        <v>2.2628571428571429</v>
      </c>
      <c r="T68" s="1">
        <v>22</v>
      </c>
      <c r="U68" s="9">
        <f t="shared" ref="U68:U131" si="35">T68/K68</f>
        <v>0.62857142857142856</v>
      </c>
      <c r="V68" s="27">
        <v>30.11</v>
      </c>
      <c r="W68" s="30"/>
      <c r="X68" s="11">
        <v>0.08</v>
      </c>
      <c r="Y68" s="35" t="s">
        <v>56</v>
      </c>
      <c r="Z68" s="67">
        <f t="shared" ref="Z68:Z131" si="36">IF(K68&lt;&gt;"",IF(Y68="très insuffisante",25%,IF(Y68="insuffisante",15%,IF(Y68="un peu insuffisante",10%,IF(Y68="satisfaisante",0,IF(Y68="un peu surdimensionnée",-10%,IF(Y68="surdimensionnée",-15%,IF(Y68="très surdimensionnée",-25%,1))))))),"")</f>
        <v>0</v>
      </c>
      <c r="AA68" s="2">
        <f t="shared" ref="AA68:AA131" si="37">K68*(1+Z68)</f>
        <v>35</v>
      </c>
      <c r="AB68" s="77">
        <f t="shared" si="30"/>
        <v>2.8000000000000003</v>
      </c>
      <c r="AC68" s="2">
        <f t="shared" si="31"/>
        <v>2.8000000000000003</v>
      </c>
      <c r="AD68" s="14">
        <f t="shared" si="33"/>
        <v>84.308000000000007</v>
      </c>
    </row>
    <row r="69" spans="1:31">
      <c r="A69" s="35" t="s">
        <v>92</v>
      </c>
      <c r="B69" s="35" t="s">
        <v>7</v>
      </c>
      <c r="C69" s="35" t="s">
        <v>7</v>
      </c>
      <c r="D69" s="35" t="s">
        <v>9</v>
      </c>
      <c r="E69" s="35" t="s">
        <v>64</v>
      </c>
      <c r="F69" s="35" t="s">
        <v>89</v>
      </c>
      <c r="G69" s="35"/>
      <c r="H69" s="35" t="s">
        <v>90</v>
      </c>
      <c r="I69" s="35" t="s">
        <v>91</v>
      </c>
      <c r="J69" s="35" t="s">
        <v>1</v>
      </c>
      <c r="K69" s="1">
        <v>171</v>
      </c>
      <c r="L69" s="63">
        <v>8</v>
      </c>
      <c r="M69" s="32">
        <f t="shared" si="24"/>
        <v>4.6783625730994149E-2</v>
      </c>
      <c r="N69" s="1">
        <v>191</v>
      </c>
      <c r="O69" s="30">
        <f t="shared" si="34"/>
        <v>229.2</v>
      </c>
      <c r="P69" s="3"/>
      <c r="Q69" s="6"/>
      <c r="R69" s="4">
        <f t="shared" si="32"/>
        <v>1.3403508771929824</v>
      </c>
      <c r="S69" s="4">
        <f t="shared" si="29"/>
        <v>1.6084210526315788</v>
      </c>
      <c r="T69" s="1">
        <v>97</v>
      </c>
      <c r="U69" s="9">
        <f t="shared" si="35"/>
        <v>0.56725146198830412</v>
      </c>
      <c r="V69" s="27">
        <v>30.11</v>
      </c>
      <c r="W69" s="30"/>
      <c r="X69" s="11">
        <v>0.08</v>
      </c>
      <c r="Y69" s="35" t="s">
        <v>56</v>
      </c>
      <c r="Z69" s="67">
        <f t="shared" si="36"/>
        <v>0</v>
      </c>
      <c r="AA69" s="2">
        <f t="shared" si="37"/>
        <v>171</v>
      </c>
      <c r="AB69" s="77">
        <f t="shared" si="30"/>
        <v>13.68</v>
      </c>
      <c r="AC69" s="2">
        <f t="shared" si="31"/>
        <v>13.68</v>
      </c>
      <c r="AD69" s="14">
        <f t="shared" si="33"/>
        <v>411.90479999999997</v>
      </c>
    </row>
    <row r="70" spans="1:31">
      <c r="A70" s="35" t="s">
        <v>92</v>
      </c>
      <c r="B70" s="35" t="s">
        <v>7</v>
      </c>
      <c r="C70" s="35" t="s">
        <v>7</v>
      </c>
      <c r="D70" s="35" t="s">
        <v>9</v>
      </c>
      <c r="E70" s="35" t="s">
        <v>64</v>
      </c>
      <c r="F70" s="35" t="s">
        <v>89</v>
      </c>
      <c r="G70" s="35"/>
      <c r="H70" s="35" t="s">
        <v>90</v>
      </c>
      <c r="I70" s="35" t="s">
        <v>91</v>
      </c>
      <c r="J70" s="35" t="s">
        <v>2</v>
      </c>
      <c r="K70" s="1">
        <v>233</v>
      </c>
      <c r="L70" s="63">
        <v>21</v>
      </c>
      <c r="M70" s="32">
        <f t="shared" si="24"/>
        <v>9.012875536480687E-2</v>
      </c>
      <c r="N70" s="1">
        <v>255</v>
      </c>
      <c r="O70" s="30">
        <f t="shared" si="34"/>
        <v>306</v>
      </c>
      <c r="P70" s="3"/>
      <c r="Q70" s="6"/>
      <c r="R70" s="4">
        <f t="shared" si="32"/>
        <v>1.3133047210300428</v>
      </c>
      <c r="S70" s="4">
        <f t="shared" si="29"/>
        <v>1.5759656652360514</v>
      </c>
      <c r="T70" s="1">
        <v>131</v>
      </c>
      <c r="U70" s="9">
        <f t="shared" si="35"/>
        <v>0.5622317596566524</v>
      </c>
      <c r="V70" s="27">
        <v>30.11</v>
      </c>
      <c r="W70" s="30"/>
      <c r="X70" s="11">
        <v>0.08</v>
      </c>
      <c r="Y70" s="35" t="s">
        <v>57</v>
      </c>
      <c r="Z70" s="67">
        <f t="shared" si="36"/>
        <v>-0.15</v>
      </c>
      <c r="AA70" s="2">
        <f t="shared" si="37"/>
        <v>198.04999999999998</v>
      </c>
      <c r="AB70" s="77">
        <f t="shared" si="30"/>
        <v>15.843999999999999</v>
      </c>
      <c r="AC70" s="2">
        <f t="shared" si="31"/>
        <v>50.794000000000018</v>
      </c>
      <c r="AD70" s="14">
        <f t="shared" si="33"/>
        <v>477.06283999999999</v>
      </c>
    </row>
    <row r="71" spans="1:31">
      <c r="A71" s="35" t="s">
        <v>92</v>
      </c>
      <c r="B71" s="35" t="s">
        <v>7</v>
      </c>
      <c r="C71" s="35" t="s">
        <v>7</v>
      </c>
      <c r="D71" s="35" t="s">
        <v>9</v>
      </c>
      <c r="E71" s="35" t="s">
        <v>64</v>
      </c>
      <c r="F71" s="35" t="s">
        <v>89</v>
      </c>
      <c r="G71" s="35"/>
      <c r="H71" s="35" t="s">
        <v>90</v>
      </c>
      <c r="I71" s="35" t="s">
        <v>91</v>
      </c>
      <c r="J71" s="35" t="s">
        <v>3</v>
      </c>
      <c r="K71" s="1">
        <v>174</v>
      </c>
      <c r="L71" s="63">
        <v>24</v>
      </c>
      <c r="M71" s="33">
        <f t="shared" si="24"/>
        <v>0.13793103448275862</v>
      </c>
      <c r="N71" s="1">
        <v>268</v>
      </c>
      <c r="O71" s="25">
        <f t="shared" si="34"/>
        <v>321.59999999999997</v>
      </c>
      <c r="P71" s="3"/>
      <c r="Q71" s="6"/>
      <c r="R71" s="4">
        <f t="shared" si="32"/>
        <v>1.8482758620689652</v>
      </c>
      <c r="S71" s="4">
        <f t="shared" si="29"/>
        <v>2.2179310344827581</v>
      </c>
      <c r="T71" s="1">
        <v>118</v>
      </c>
      <c r="U71" s="9">
        <f t="shared" si="35"/>
        <v>0.67816091954022983</v>
      </c>
      <c r="V71" s="28">
        <v>30.11</v>
      </c>
      <c r="W71" s="25"/>
      <c r="X71" s="11">
        <v>0.08</v>
      </c>
      <c r="Y71" s="35" t="s">
        <v>56</v>
      </c>
      <c r="Z71" s="67">
        <f t="shared" si="36"/>
        <v>0</v>
      </c>
      <c r="AA71" s="2">
        <f t="shared" si="37"/>
        <v>174</v>
      </c>
      <c r="AB71" s="77">
        <f t="shared" si="30"/>
        <v>13.92</v>
      </c>
      <c r="AC71" s="2">
        <f t="shared" si="31"/>
        <v>13.92</v>
      </c>
      <c r="AD71" s="14">
        <f t="shared" si="33"/>
        <v>419.13119999999998</v>
      </c>
    </row>
    <row r="72" spans="1:31" s="50" customFormat="1">
      <c r="A72" s="42" t="s">
        <v>92</v>
      </c>
      <c r="B72" s="42" t="s">
        <v>7</v>
      </c>
      <c r="C72" s="42" t="s">
        <v>7</v>
      </c>
      <c r="D72" s="42" t="s">
        <v>9</v>
      </c>
      <c r="E72" s="42" t="s">
        <v>64</v>
      </c>
      <c r="F72" s="42" t="s">
        <v>89</v>
      </c>
      <c r="G72" s="42"/>
      <c r="H72" s="42" t="s">
        <v>90</v>
      </c>
      <c r="I72" s="42" t="s">
        <v>91</v>
      </c>
      <c r="J72" s="42" t="s">
        <v>136</v>
      </c>
      <c r="K72" s="43">
        <v>1861</v>
      </c>
      <c r="L72" s="64">
        <v>191</v>
      </c>
      <c r="M72" s="45">
        <f t="shared" si="24"/>
        <v>0.10263299301450833</v>
      </c>
      <c r="N72" s="44">
        <v>3047</v>
      </c>
      <c r="O72" s="51">
        <f t="shared" si="34"/>
        <v>3656.4</v>
      </c>
      <c r="P72" s="3"/>
      <c r="Q72" s="6"/>
      <c r="R72" s="47">
        <f t="shared" si="32"/>
        <v>1.9647501343363782</v>
      </c>
      <c r="S72" s="47">
        <f t="shared" si="29"/>
        <v>2.3577001612036539</v>
      </c>
      <c r="T72" s="36">
        <v>1276</v>
      </c>
      <c r="U72" s="22">
        <f t="shared" si="35"/>
        <v>0.68565287479849546</v>
      </c>
      <c r="V72" s="23">
        <v>30.11</v>
      </c>
      <c r="W72" s="39"/>
      <c r="X72" s="45"/>
      <c r="Y72" s="42"/>
      <c r="Z72" s="68"/>
      <c r="AA72" s="48"/>
      <c r="AB72" s="78"/>
      <c r="AC72" s="48"/>
      <c r="AD72" s="49"/>
    </row>
    <row r="73" spans="1:31">
      <c r="A73" s="35" t="s">
        <v>96</v>
      </c>
      <c r="B73" s="35" t="s">
        <v>7</v>
      </c>
      <c r="C73" s="35" t="s">
        <v>7</v>
      </c>
      <c r="D73" s="35" t="s">
        <v>10</v>
      </c>
      <c r="E73" s="35" t="s">
        <v>8</v>
      </c>
      <c r="F73" s="35" t="s">
        <v>93</v>
      </c>
      <c r="G73" s="35"/>
      <c r="H73" s="35" t="s">
        <v>94</v>
      </c>
      <c r="I73" s="35" t="s">
        <v>95</v>
      </c>
      <c r="J73" s="35" t="s">
        <v>59</v>
      </c>
      <c r="K73" s="1">
        <v>59</v>
      </c>
      <c r="L73" s="63">
        <v>12</v>
      </c>
      <c r="M73" s="32">
        <f t="shared" si="24"/>
        <v>0.20338983050847459</v>
      </c>
      <c r="N73" s="1">
        <v>31</v>
      </c>
      <c r="O73" s="30">
        <f t="shared" si="34"/>
        <v>37.199999999999996</v>
      </c>
      <c r="P73" s="3"/>
      <c r="Q73" s="4"/>
      <c r="R73" s="4">
        <f t="shared" si="32"/>
        <v>0.63050847457627113</v>
      </c>
      <c r="S73" s="4">
        <f t="shared" si="29"/>
        <v>0.75661016949152538</v>
      </c>
      <c r="T73" s="1">
        <v>25</v>
      </c>
      <c r="U73" s="9">
        <f t="shared" si="35"/>
        <v>0.42372881355932202</v>
      </c>
      <c r="V73" s="6">
        <v>32.979075824175816</v>
      </c>
      <c r="W73" s="30"/>
      <c r="X73" s="32">
        <v>0.18</v>
      </c>
      <c r="Y73" s="35" t="s">
        <v>56</v>
      </c>
      <c r="Z73" s="67">
        <f t="shared" si="36"/>
        <v>0</v>
      </c>
      <c r="AA73" s="2">
        <f t="shared" si="37"/>
        <v>59</v>
      </c>
      <c r="AB73" s="77">
        <f t="shared" ref="AB73:AB78" si="38">X73*AA73</f>
        <v>10.62</v>
      </c>
      <c r="AC73" s="2">
        <f t="shared" ref="AC73:AC78" si="39">K73-AA73+AB73</f>
        <v>10.62</v>
      </c>
      <c r="AD73" s="14">
        <f t="shared" si="33"/>
        <v>350.23778525274713</v>
      </c>
    </row>
    <row r="74" spans="1:31">
      <c r="A74" s="35" t="s">
        <v>96</v>
      </c>
      <c r="B74" s="35" t="s">
        <v>7</v>
      </c>
      <c r="C74" s="35" t="s">
        <v>7</v>
      </c>
      <c r="D74" s="35" t="s">
        <v>10</v>
      </c>
      <c r="E74" s="35" t="s">
        <v>8</v>
      </c>
      <c r="F74" s="35" t="s">
        <v>93</v>
      </c>
      <c r="G74" s="35"/>
      <c r="H74" s="35" t="s">
        <v>94</v>
      </c>
      <c r="I74" s="35" t="s">
        <v>95</v>
      </c>
      <c r="J74" s="35" t="s">
        <v>15</v>
      </c>
      <c r="K74" s="1">
        <v>974</v>
      </c>
      <c r="L74" s="63">
        <v>229</v>
      </c>
      <c r="M74" s="32">
        <f t="shared" si="24"/>
        <v>0.23511293634496919</v>
      </c>
      <c r="N74" s="1">
        <v>3648</v>
      </c>
      <c r="O74" s="30">
        <f t="shared" si="34"/>
        <v>4377.5999999999995</v>
      </c>
      <c r="P74" s="3"/>
      <c r="Q74" s="6"/>
      <c r="R74" s="4">
        <f t="shared" si="32"/>
        <v>4.4944558521560571</v>
      </c>
      <c r="S74" s="4">
        <f t="shared" si="29"/>
        <v>5.3933470225872684</v>
      </c>
      <c r="T74" s="1">
        <v>936</v>
      </c>
      <c r="U74" s="9">
        <f t="shared" si="35"/>
        <v>0.96098562628336759</v>
      </c>
      <c r="V74" s="27">
        <v>32.979075824175816</v>
      </c>
      <c r="W74" s="30"/>
      <c r="X74" s="32">
        <v>0.15</v>
      </c>
      <c r="Y74" s="35" t="s">
        <v>56</v>
      </c>
      <c r="Z74" s="67">
        <f t="shared" si="36"/>
        <v>0</v>
      </c>
      <c r="AA74" s="2">
        <f t="shared" si="37"/>
        <v>974</v>
      </c>
      <c r="AB74" s="77">
        <f t="shared" si="38"/>
        <v>146.1</v>
      </c>
      <c r="AC74" s="2">
        <f t="shared" si="39"/>
        <v>146.1</v>
      </c>
      <c r="AD74" s="14">
        <f t="shared" si="33"/>
        <v>4818.2429779120866</v>
      </c>
      <c r="AE74" s="71" t="s">
        <v>172</v>
      </c>
    </row>
    <row r="75" spans="1:31">
      <c r="A75" s="35" t="s">
        <v>96</v>
      </c>
      <c r="B75" s="35" t="s">
        <v>7</v>
      </c>
      <c r="C75" s="35" t="s">
        <v>7</v>
      </c>
      <c r="D75" s="35" t="s">
        <v>10</v>
      </c>
      <c r="E75" s="35" t="s">
        <v>8</v>
      </c>
      <c r="F75" s="35" t="s">
        <v>93</v>
      </c>
      <c r="G75" s="35"/>
      <c r="H75" s="35" t="s">
        <v>94</v>
      </c>
      <c r="I75" s="35" t="s">
        <v>95</v>
      </c>
      <c r="J75" s="35" t="s">
        <v>52</v>
      </c>
      <c r="K75" s="1">
        <v>37</v>
      </c>
      <c r="L75" s="63">
        <v>16</v>
      </c>
      <c r="M75" s="32">
        <v>0</v>
      </c>
      <c r="N75" s="1">
        <v>31</v>
      </c>
      <c r="O75" s="30">
        <f t="shared" si="34"/>
        <v>37.199999999999996</v>
      </c>
      <c r="P75" s="3"/>
      <c r="Q75" s="6"/>
      <c r="R75" s="4">
        <f t="shared" si="32"/>
        <v>1.0054054054054054</v>
      </c>
      <c r="S75" s="4">
        <f t="shared" si="29"/>
        <v>1.2064864864864864</v>
      </c>
      <c r="T75" s="1">
        <v>16</v>
      </c>
      <c r="U75" s="9">
        <f t="shared" si="35"/>
        <v>0.43243243243243246</v>
      </c>
      <c r="V75" s="27">
        <v>32.979075824175816</v>
      </c>
      <c r="W75" s="30"/>
      <c r="X75" s="32">
        <v>0.23</v>
      </c>
      <c r="Y75" s="35" t="s">
        <v>55</v>
      </c>
      <c r="Z75" s="67">
        <f t="shared" si="36"/>
        <v>0.1</v>
      </c>
      <c r="AA75" s="2">
        <f t="shared" si="37"/>
        <v>40.700000000000003</v>
      </c>
      <c r="AB75" s="77">
        <f t="shared" si="38"/>
        <v>9.3610000000000007</v>
      </c>
      <c r="AC75" s="2">
        <f t="shared" si="39"/>
        <v>5.6609999999999978</v>
      </c>
      <c r="AD75" s="14">
        <f t="shared" si="33"/>
        <v>308.71712879010983</v>
      </c>
      <c r="AE75" s="71" t="s">
        <v>180</v>
      </c>
    </row>
    <row r="76" spans="1:31">
      <c r="A76" s="35" t="s">
        <v>96</v>
      </c>
      <c r="B76" s="35" t="s">
        <v>7</v>
      </c>
      <c r="C76" s="35" t="s">
        <v>7</v>
      </c>
      <c r="D76" s="35" t="s">
        <v>10</v>
      </c>
      <c r="E76" s="35" t="s">
        <v>8</v>
      </c>
      <c r="F76" s="35" t="s">
        <v>93</v>
      </c>
      <c r="G76" s="35"/>
      <c r="H76" s="35" t="s">
        <v>94</v>
      </c>
      <c r="I76" s="35" t="s">
        <v>95</v>
      </c>
      <c r="J76" s="35" t="s">
        <v>1</v>
      </c>
      <c r="K76" s="1">
        <v>175</v>
      </c>
      <c r="L76" s="63">
        <v>18</v>
      </c>
      <c r="M76" s="32">
        <f t="shared" ref="M76:M81" si="40">L76/K76</f>
        <v>0.10285714285714286</v>
      </c>
      <c r="N76" s="1">
        <v>251</v>
      </c>
      <c r="O76" s="30">
        <f t="shared" si="34"/>
        <v>301.2</v>
      </c>
      <c r="P76" s="3"/>
      <c r="Q76" s="6"/>
      <c r="R76" s="4">
        <f t="shared" si="32"/>
        <v>1.7211428571428571</v>
      </c>
      <c r="S76" s="4">
        <f t="shared" si="29"/>
        <v>2.0653714285714284</v>
      </c>
      <c r="T76" s="1">
        <v>138</v>
      </c>
      <c r="U76" s="9">
        <f t="shared" si="35"/>
        <v>0.78857142857142859</v>
      </c>
      <c r="V76" s="27">
        <v>32.979075824175816</v>
      </c>
      <c r="W76" s="30"/>
      <c r="X76" s="32">
        <v>0.18</v>
      </c>
      <c r="Y76" s="35" t="s">
        <v>54</v>
      </c>
      <c r="Z76" s="67">
        <f t="shared" si="36"/>
        <v>-0.25</v>
      </c>
      <c r="AA76" s="2">
        <f t="shared" si="37"/>
        <v>131.25</v>
      </c>
      <c r="AB76" s="77">
        <f t="shared" si="38"/>
        <v>23.625</v>
      </c>
      <c r="AC76" s="2">
        <f t="shared" si="39"/>
        <v>67.375</v>
      </c>
      <c r="AD76" s="14">
        <f t="shared" si="33"/>
        <v>779.13066634615359</v>
      </c>
      <c r="AE76" s="71" t="s">
        <v>180</v>
      </c>
    </row>
    <row r="77" spans="1:31">
      <c r="A77" s="35" t="s">
        <v>96</v>
      </c>
      <c r="B77" s="35" t="s">
        <v>7</v>
      </c>
      <c r="C77" s="35" t="s">
        <v>7</v>
      </c>
      <c r="D77" s="35" t="s">
        <v>10</v>
      </c>
      <c r="E77" s="35" t="s">
        <v>8</v>
      </c>
      <c r="F77" s="35" t="s">
        <v>93</v>
      </c>
      <c r="G77" s="35"/>
      <c r="H77" s="35" t="s">
        <v>94</v>
      </c>
      <c r="I77" s="35" t="s">
        <v>95</v>
      </c>
      <c r="J77" s="35" t="s">
        <v>2</v>
      </c>
      <c r="K77" s="1">
        <v>330</v>
      </c>
      <c r="L77" s="63">
        <v>32</v>
      </c>
      <c r="M77" s="32">
        <f t="shared" si="40"/>
        <v>9.696969696969697E-2</v>
      </c>
      <c r="N77" s="1">
        <v>395</v>
      </c>
      <c r="O77" s="30">
        <f t="shared" si="34"/>
        <v>474</v>
      </c>
      <c r="P77" s="3"/>
      <c r="Q77" s="6"/>
      <c r="R77" s="4">
        <f t="shared" si="32"/>
        <v>1.4363636363636363</v>
      </c>
      <c r="S77" s="4">
        <f t="shared" si="29"/>
        <v>1.7236363636363634</v>
      </c>
      <c r="T77" s="1">
        <v>215</v>
      </c>
      <c r="U77" s="9">
        <f t="shared" si="35"/>
        <v>0.65151515151515149</v>
      </c>
      <c r="V77" s="27">
        <v>32.979075824175816</v>
      </c>
      <c r="W77" s="30"/>
      <c r="X77" s="32">
        <v>0.18</v>
      </c>
      <c r="Y77" s="35" t="s">
        <v>54</v>
      </c>
      <c r="Z77" s="75">
        <v>-0.5</v>
      </c>
      <c r="AA77" s="2">
        <f t="shared" si="37"/>
        <v>165</v>
      </c>
      <c r="AB77" s="77">
        <f t="shared" si="38"/>
        <v>29.7</v>
      </c>
      <c r="AC77" s="2">
        <f t="shared" si="39"/>
        <v>194.7</v>
      </c>
      <c r="AD77" s="14">
        <f t="shared" si="33"/>
        <v>979.47855197802164</v>
      </c>
      <c r="AE77" s="71" t="s">
        <v>180</v>
      </c>
    </row>
    <row r="78" spans="1:31">
      <c r="A78" s="35" t="s">
        <v>96</v>
      </c>
      <c r="B78" s="35" t="s">
        <v>7</v>
      </c>
      <c r="C78" s="35" t="s">
        <v>7</v>
      </c>
      <c r="D78" s="35" t="s">
        <v>10</v>
      </c>
      <c r="E78" s="35" t="s">
        <v>8</v>
      </c>
      <c r="F78" s="35" t="s">
        <v>93</v>
      </c>
      <c r="G78" s="35"/>
      <c r="H78" s="35" t="s">
        <v>94</v>
      </c>
      <c r="I78" s="35" t="s">
        <v>95</v>
      </c>
      <c r="J78" s="35" t="s">
        <v>3</v>
      </c>
      <c r="K78" s="1">
        <v>271</v>
      </c>
      <c r="L78" s="63">
        <v>73</v>
      </c>
      <c r="M78" s="33">
        <f t="shared" si="40"/>
        <v>0.26937269372693728</v>
      </c>
      <c r="N78" s="1">
        <v>700</v>
      </c>
      <c r="O78" s="25">
        <f t="shared" si="34"/>
        <v>840</v>
      </c>
      <c r="P78" s="3"/>
      <c r="Q78" s="6"/>
      <c r="R78" s="4">
        <f t="shared" si="32"/>
        <v>3.0996309963099633</v>
      </c>
      <c r="S78" s="4">
        <f t="shared" si="29"/>
        <v>3.719557195571956</v>
      </c>
      <c r="T78" s="1">
        <v>253</v>
      </c>
      <c r="U78" s="9">
        <f t="shared" si="35"/>
        <v>0.93357933579335795</v>
      </c>
      <c r="V78" s="28">
        <v>32.979075824175816</v>
      </c>
      <c r="W78" s="25"/>
      <c r="X78" s="33">
        <v>0.18</v>
      </c>
      <c r="Y78" s="35" t="s">
        <v>54</v>
      </c>
      <c r="Z78" s="67">
        <f t="shared" si="36"/>
        <v>-0.25</v>
      </c>
      <c r="AA78" s="2">
        <f t="shared" si="37"/>
        <v>203.25</v>
      </c>
      <c r="AB78" s="77">
        <f t="shared" si="38"/>
        <v>36.585000000000001</v>
      </c>
      <c r="AC78" s="2">
        <f t="shared" si="39"/>
        <v>104.33500000000001</v>
      </c>
      <c r="AD78" s="14">
        <f t="shared" si="33"/>
        <v>1206.5394890274722</v>
      </c>
      <c r="AE78" s="71" t="s">
        <v>180</v>
      </c>
    </row>
    <row r="79" spans="1:31" s="50" customFormat="1">
      <c r="A79" s="42" t="s">
        <v>96</v>
      </c>
      <c r="B79" s="42" t="s">
        <v>7</v>
      </c>
      <c r="C79" s="42" t="s">
        <v>7</v>
      </c>
      <c r="D79" s="42" t="s">
        <v>10</v>
      </c>
      <c r="E79" s="42" t="s">
        <v>8</v>
      </c>
      <c r="F79" s="42" t="s">
        <v>93</v>
      </c>
      <c r="G79" s="42"/>
      <c r="H79" s="42" t="s">
        <v>94</v>
      </c>
      <c r="I79" s="42" t="s">
        <v>95</v>
      </c>
      <c r="J79" s="42" t="s">
        <v>136</v>
      </c>
      <c r="K79" s="43">
        <v>1846</v>
      </c>
      <c r="L79" s="64">
        <v>380</v>
      </c>
      <c r="M79" s="45">
        <f t="shared" si="40"/>
        <v>0.20585048754062837</v>
      </c>
      <c r="N79" s="44">
        <v>5056</v>
      </c>
      <c r="O79" s="51">
        <f t="shared" si="34"/>
        <v>6067.2</v>
      </c>
      <c r="P79" s="3"/>
      <c r="Q79" s="6"/>
      <c r="R79" s="47">
        <f t="shared" si="32"/>
        <v>3.2866738894907908</v>
      </c>
      <c r="S79" s="47">
        <f t="shared" si="29"/>
        <v>3.9440086673889487</v>
      </c>
      <c r="T79" s="36">
        <v>1583</v>
      </c>
      <c r="U79" s="22">
        <f t="shared" si="35"/>
        <v>0.85752979414951247</v>
      </c>
      <c r="V79" s="23">
        <v>32.979075824175816</v>
      </c>
      <c r="W79" s="39"/>
      <c r="X79" s="45"/>
      <c r="Y79" s="42"/>
      <c r="Z79" s="68"/>
      <c r="AA79" s="48"/>
      <c r="AB79" s="78"/>
      <c r="AC79" s="48"/>
      <c r="AD79" s="49"/>
    </row>
    <row r="80" spans="1:31">
      <c r="A80" s="35" t="s">
        <v>96</v>
      </c>
      <c r="B80" s="35" t="s">
        <v>7</v>
      </c>
      <c r="C80" s="35" t="s">
        <v>7</v>
      </c>
      <c r="D80" s="35" t="s">
        <v>9</v>
      </c>
      <c r="E80" s="35" t="s">
        <v>8</v>
      </c>
      <c r="F80" s="35" t="s">
        <v>97</v>
      </c>
      <c r="G80" s="35"/>
      <c r="H80" s="35" t="s">
        <v>98</v>
      </c>
      <c r="I80" s="35" t="s">
        <v>99</v>
      </c>
      <c r="J80" s="35" t="s">
        <v>59</v>
      </c>
      <c r="K80" s="1">
        <v>25</v>
      </c>
      <c r="L80" s="63">
        <v>5</v>
      </c>
      <c r="M80" s="11">
        <f t="shared" si="40"/>
        <v>0.2</v>
      </c>
      <c r="N80" s="1">
        <v>45</v>
      </c>
      <c r="O80" s="30">
        <f t="shared" si="34"/>
        <v>54</v>
      </c>
      <c r="P80" s="3"/>
      <c r="Q80" s="4"/>
      <c r="R80" s="4">
        <f t="shared" si="32"/>
        <v>2.16</v>
      </c>
      <c r="S80" s="4">
        <f t="shared" si="29"/>
        <v>2.5920000000000001</v>
      </c>
      <c r="T80" s="1">
        <v>18</v>
      </c>
      <c r="U80" s="9">
        <f t="shared" si="35"/>
        <v>0.72</v>
      </c>
      <c r="V80" s="27">
        <v>32.979075824175816</v>
      </c>
      <c r="W80" s="30"/>
      <c r="X80" s="32">
        <v>0.18</v>
      </c>
      <c r="Y80" s="35" t="s">
        <v>137</v>
      </c>
      <c r="Z80" s="67">
        <f t="shared" si="36"/>
        <v>0.25</v>
      </c>
      <c r="AA80" s="2">
        <f t="shared" si="37"/>
        <v>31.25</v>
      </c>
      <c r="AB80" s="77">
        <f t="shared" ref="AB80:AB85" si="41">X80*AA80</f>
        <v>5.625</v>
      </c>
      <c r="AC80" s="2">
        <f t="shared" ref="AC80:AC85" si="42">K80-AA80+AB80</f>
        <v>-0.625</v>
      </c>
      <c r="AD80" s="14">
        <f t="shared" si="33"/>
        <v>185.50730151098895</v>
      </c>
      <c r="AE80" s="71" t="s">
        <v>180</v>
      </c>
    </row>
    <row r="81" spans="1:31">
      <c r="A81" s="35" t="s">
        <v>96</v>
      </c>
      <c r="B81" s="35" t="s">
        <v>7</v>
      </c>
      <c r="C81" s="35" t="s">
        <v>7</v>
      </c>
      <c r="D81" s="35" t="s">
        <v>9</v>
      </c>
      <c r="E81" s="35" t="s">
        <v>8</v>
      </c>
      <c r="F81" s="35" t="s">
        <v>97</v>
      </c>
      <c r="G81" s="35"/>
      <c r="H81" s="35" t="s">
        <v>98</v>
      </c>
      <c r="I81" s="35" t="s">
        <v>99</v>
      </c>
      <c r="J81" s="35" t="s">
        <v>15</v>
      </c>
      <c r="K81" s="1">
        <v>434</v>
      </c>
      <c r="L81" s="63">
        <v>90</v>
      </c>
      <c r="M81" s="11">
        <f t="shared" si="40"/>
        <v>0.20737327188940091</v>
      </c>
      <c r="N81" s="1">
        <v>1620</v>
      </c>
      <c r="O81" s="30">
        <f t="shared" si="34"/>
        <v>1944</v>
      </c>
      <c r="P81" s="3"/>
      <c r="Q81" s="6"/>
      <c r="R81" s="4">
        <f t="shared" si="32"/>
        <v>4.4792626728110596</v>
      </c>
      <c r="S81" s="4">
        <f t="shared" si="29"/>
        <v>5.3751152073732715</v>
      </c>
      <c r="T81" s="1">
        <v>405</v>
      </c>
      <c r="U81" s="9">
        <f t="shared" si="35"/>
        <v>0.93317972350230416</v>
      </c>
      <c r="V81" s="27">
        <v>32.979075824175816</v>
      </c>
      <c r="W81" s="30"/>
      <c r="X81" s="32">
        <v>0.15</v>
      </c>
      <c r="Y81" s="35" t="s">
        <v>58</v>
      </c>
      <c r="Z81" s="67">
        <f t="shared" si="36"/>
        <v>0.15</v>
      </c>
      <c r="AA81" s="2">
        <f t="shared" si="37"/>
        <v>499.09999999999997</v>
      </c>
      <c r="AB81" s="77">
        <f t="shared" si="41"/>
        <v>74.864999999999995</v>
      </c>
      <c r="AC81" s="2">
        <f t="shared" si="42"/>
        <v>9.765000000000029</v>
      </c>
      <c r="AD81" s="14">
        <f t="shared" si="33"/>
        <v>2468.9785115769223</v>
      </c>
      <c r="AE81" s="71" t="s">
        <v>180</v>
      </c>
    </row>
    <row r="82" spans="1:31">
      <c r="A82" s="35" t="s">
        <v>96</v>
      </c>
      <c r="B82" s="35" t="s">
        <v>7</v>
      </c>
      <c r="C82" s="35" t="s">
        <v>7</v>
      </c>
      <c r="D82" s="35" t="s">
        <v>9</v>
      </c>
      <c r="E82" s="35" t="s">
        <v>8</v>
      </c>
      <c r="F82" s="35" t="s">
        <v>97</v>
      </c>
      <c r="G82" s="35"/>
      <c r="H82" s="35" t="s">
        <v>98</v>
      </c>
      <c r="I82" s="35" t="s">
        <v>99</v>
      </c>
      <c r="J82" s="35" t="s">
        <v>52</v>
      </c>
      <c r="K82" s="1">
        <v>10</v>
      </c>
      <c r="L82" s="63">
        <v>5</v>
      </c>
      <c r="M82" s="11">
        <v>0</v>
      </c>
      <c r="N82" s="1">
        <v>16</v>
      </c>
      <c r="O82" s="30">
        <f t="shared" si="34"/>
        <v>19.2</v>
      </c>
      <c r="P82" s="3"/>
      <c r="Q82" s="6"/>
      <c r="R82" s="4">
        <f t="shared" si="32"/>
        <v>1.92</v>
      </c>
      <c r="S82" s="4">
        <f t="shared" si="29"/>
        <v>2.3039999999999998</v>
      </c>
      <c r="T82" s="1">
        <v>8</v>
      </c>
      <c r="U82" s="9">
        <f t="shared" si="35"/>
        <v>0.8</v>
      </c>
      <c r="V82" s="27">
        <v>32.979075824175816</v>
      </c>
      <c r="W82" s="30"/>
      <c r="X82" s="32">
        <v>0.18</v>
      </c>
      <c r="Y82" s="35" t="s">
        <v>56</v>
      </c>
      <c r="Z82" s="67">
        <f t="shared" si="36"/>
        <v>0</v>
      </c>
      <c r="AA82" s="2">
        <f t="shared" si="37"/>
        <v>10</v>
      </c>
      <c r="AB82" s="77">
        <f t="shared" si="41"/>
        <v>1.7999999999999998</v>
      </c>
      <c r="AC82" s="2">
        <f t="shared" si="42"/>
        <v>1.7999999999999998</v>
      </c>
      <c r="AD82" s="14">
        <f t="shared" si="33"/>
        <v>59.362336483516465</v>
      </c>
      <c r="AE82" s="71" t="s">
        <v>180</v>
      </c>
    </row>
    <row r="83" spans="1:31">
      <c r="A83" s="35" t="s">
        <v>96</v>
      </c>
      <c r="B83" s="35" t="s">
        <v>7</v>
      </c>
      <c r="C83" s="35" t="s">
        <v>7</v>
      </c>
      <c r="D83" s="35" t="s">
        <v>9</v>
      </c>
      <c r="E83" s="35" t="s">
        <v>8</v>
      </c>
      <c r="F83" s="35" t="s">
        <v>97</v>
      </c>
      <c r="G83" s="35"/>
      <c r="H83" s="35" t="s">
        <v>98</v>
      </c>
      <c r="I83" s="35" t="s">
        <v>99</v>
      </c>
      <c r="J83" s="35" t="s">
        <v>1</v>
      </c>
      <c r="K83" s="1">
        <v>43</v>
      </c>
      <c r="L83" s="63">
        <v>3</v>
      </c>
      <c r="M83" s="11">
        <f>L83/K83</f>
        <v>6.9767441860465115E-2</v>
      </c>
      <c r="N83" s="1">
        <v>68</v>
      </c>
      <c r="O83" s="30">
        <f t="shared" si="34"/>
        <v>81.599999999999994</v>
      </c>
      <c r="P83" s="3"/>
      <c r="Q83" s="6"/>
      <c r="R83" s="4">
        <f t="shared" si="32"/>
        <v>1.897674418604651</v>
      </c>
      <c r="S83" s="4">
        <f t="shared" si="29"/>
        <v>2.2772093023255811</v>
      </c>
      <c r="T83" s="1">
        <v>34</v>
      </c>
      <c r="U83" s="9">
        <f t="shared" si="35"/>
        <v>0.79069767441860461</v>
      </c>
      <c r="V83" s="27">
        <v>32.979075824175816</v>
      </c>
      <c r="W83" s="30"/>
      <c r="X83" s="32">
        <v>0.18</v>
      </c>
      <c r="Y83" s="35" t="s">
        <v>56</v>
      </c>
      <c r="Z83" s="67">
        <f t="shared" si="36"/>
        <v>0</v>
      </c>
      <c r="AA83" s="2">
        <f t="shared" si="37"/>
        <v>43</v>
      </c>
      <c r="AB83" s="77">
        <f t="shared" si="41"/>
        <v>7.7399999999999993</v>
      </c>
      <c r="AC83" s="2">
        <f t="shared" si="42"/>
        <v>7.7399999999999993</v>
      </c>
      <c r="AD83" s="14">
        <f t="shared" si="33"/>
        <v>255.2580468791208</v>
      </c>
      <c r="AE83" s="71" t="s">
        <v>180</v>
      </c>
    </row>
    <row r="84" spans="1:31">
      <c r="A84" s="35" t="s">
        <v>96</v>
      </c>
      <c r="B84" s="35" t="s">
        <v>7</v>
      </c>
      <c r="C84" s="35" t="s">
        <v>7</v>
      </c>
      <c r="D84" s="35" t="s">
        <v>9</v>
      </c>
      <c r="E84" s="35" t="s">
        <v>8</v>
      </c>
      <c r="F84" s="35" t="s">
        <v>97</v>
      </c>
      <c r="G84" s="35"/>
      <c r="H84" s="35" t="s">
        <v>98</v>
      </c>
      <c r="I84" s="35" t="s">
        <v>99</v>
      </c>
      <c r="J84" s="35" t="s">
        <v>2</v>
      </c>
      <c r="K84" s="1">
        <v>104</v>
      </c>
      <c r="L84" s="63">
        <v>7</v>
      </c>
      <c r="M84" s="11">
        <f>L84/K84</f>
        <v>6.7307692307692304E-2</v>
      </c>
      <c r="N84" s="1">
        <v>144</v>
      </c>
      <c r="O84" s="30">
        <f t="shared" si="34"/>
        <v>172.79999999999998</v>
      </c>
      <c r="P84" s="3"/>
      <c r="Q84" s="6"/>
      <c r="R84" s="4">
        <f t="shared" si="32"/>
        <v>1.6615384615384614</v>
      </c>
      <c r="S84" s="4">
        <f t="shared" si="29"/>
        <v>1.9938461538461536</v>
      </c>
      <c r="T84" s="1">
        <v>68</v>
      </c>
      <c r="U84" s="9">
        <f t="shared" si="35"/>
        <v>0.65384615384615385</v>
      </c>
      <c r="V84" s="27">
        <v>32.979075824175816</v>
      </c>
      <c r="W84" s="30"/>
      <c r="X84" s="32">
        <v>0.18</v>
      </c>
      <c r="Y84" s="35" t="s">
        <v>54</v>
      </c>
      <c r="Z84" s="67">
        <f t="shared" si="36"/>
        <v>-0.25</v>
      </c>
      <c r="AA84" s="2">
        <f t="shared" si="37"/>
        <v>78</v>
      </c>
      <c r="AB84" s="77">
        <f t="shared" si="41"/>
        <v>14.04</v>
      </c>
      <c r="AC84" s="2">
        <f t="shared" si="42"/>
        <v>40.04</v>
      </c>
      <c r="AD84" s="14">
        <f t="shared" si="33"/>
        <v>463.02622457142843</v>
      </c>
      <c r="AE84" s="71" t="s">
        <v>180</v>
      </c>
    </row>
    <row r="85" spans="1:31">
      <c r="A85" s="35" t="s">
        <v>96</v>
      </c>
      <c r="B85" s="35" t="s">
        <v>7</v>
      </c>
      <c r="C85" s="35" t="s">
        <v>7</v>
      </c>
      <c r="D85" s="35" t="s">
        <v>9</v>
      </c>
      <c r="E85" s="35" t="s">
        <v>8</v>
      </c>
      <c r="F85" s="35" t="s">
        <v>97</v>
      </c>
      <c r="G85" s="35"/>
      <c r="H85" s="35" t="s">
        <v>98</v>
      </c>
      <c r="I85" s="35" t="s">
        <v>99</v>
      </c>
      <c r="J85" s="35" t="s">
        <v>3</v>
      </c>
      <c r="K85" s="1">
        <v>79</v>
      </c>
      <c r="L85" s="63">
        <v>24</v>
      </c>
      <c r="M85" s="11">
        <f>L85/K85</f>
        <v>0.30379746835443039</v>
      </c>
      <c r="N85" s="1">
        <v>197</v>
      </c>
      <c r="O85" s="25">
        <f t="shared" si="34"/>
        <v>236.39999999999998</v>
      </c>
      <c r="P85" s="3"/>
      <c r="Q85" s="6"/>
      <c r="R85" s="4">
        <f t="shared" si="32"/>
        <v>2.9924050632911388</v>
      </c>
      <c r="S85" s="4">
        <f t="shared" si="29"/>
        <v>3.5908860759493666</v>
      </c>
      <c r="T85" s="1">
        <v>69</v>
      </c>
      <c r="U85" s="9">
        <f t="shared" si="35"/>
        <v>0.87341772151898733</v>
      </c>
      <c r="V85" s="28">
        <v>32.979075824175816</v>
      </c>
      <c r="W85" s="25"/>
      <c r="X85" s="33">
        <v>0.18</v>
      </c>
      <c r="Y85" s="35" t="s">
        <v>58</v>
      </c>
      <c r="Z85" s="67">
        <f t="shared" si="36"/>
        <v>0.15</v>
      </c>
      <c r="AA85" s="2">
        <f t="shared" si="37"/>
        <v>90.85</v>
      </c>
      <c r="AB85" s="77">
        <f t="shared" si="41"/>
        <v>16.352999999999998</v>
      </c>
      <c r="AC85" s="2">
        <f t="shared" si="42"/>
        <v>4.5030000000000037</v>
      </c>
      <c r="AD85" s="14">
        <f t="shared" si="33"/>
        <v>539.30682695274709</v>
      </c>
      <c r="AE85" s="71" t="s">
        <v>180</v>
      </c>
    </row>
    <row r="86" spans="1:31" s="50" customFormat="1">
      <c r="A86" s="42" t="s">
        <v>96</v>
      </c>
      <c r="B86" s="42" t="s">
        <v>7</v>
      </c>
      <c r="C86" s="42" t="s">
        <v>7</v>
      </c>
      <c r="D86" s="42" t="s">
        <v>9</v>
      </c>
      <c r="E86" s="42" t="s">
        <v>8</v>
      </c>
      <c r="F86" s="42" t="s">
        <v>97</v>
      </c>
      <c r="G86" s="42"/>
      <c r="H86" s="42" t="s">
        <v>98</v>
      </c>
      <c r="I86" s="42" t="s">
        <v>99</v>
      </c>
      <c r="J86" s="42" t="s">
        <v>136</v>
      </c>
      <c r="K86" s="43">
        <v>695</v>
      </c>
      <c r="L86" s="64">
        <v>134</v>
      </c>
      <c r="M86" s="45">
        <f>L86/K86</f>
        <v>0.19280575539568345</v>
      </c>
      <c r="N86" s="44">
        <v>2090</v>
      </c>
      <c r="O86" s="51">
        <f t="shared" si="34"/>
        <v>2508</v>
      </c>
      <c r="P86" s="3"/>
      <c r="Q86" s="6"/>
      <c r="R86" s="47">
        <f t="shared" si="32"/>
        <v>3.6086330935251798</v>
      </c>
      <c r="S86" s="47">
        <f t="shared" si="29"/>
        <v>4.3303597122302158</v>
      </c>
      <c r="T86" s="36">
        <v>602</v>
      </c>
      <c r="U86" s="22">
        <f t="shared" si="35"/>
        <v>0.86618705035971222</v>
      </c>
      <c r="V86" s="23">
        <v>32.979075824175816</v>
      </c>
      <c r="W86" s="39"/>
      <c r="X86" s="45"/>
      <c r="Y86" s="42"/>
      <c r="Z86" s="68"/>
      <c r="AA86" s="48"/>
      <c r="AB86" s="78"/>
      <c r="AC86" s="48"/>
      <c r="AD86" s="49"/>
    </row>
    <row r="87" spans="1:31">
      <c r="A87" s="35" t="s">
        <v>96</v>
      </c>
      <c r="B87" s="35" t="s">
        <v>7</v>
      </c>
      <c r="C87" s="35" t="s">
        <v>7</v>
      </c>
      <c r="D87" s="35" t="s">
        <v>10</v>
      </c>
      <c r="E87" s="35" t="s">
        <v>8</v>
      </c>
      <c r="F87" s="35" t="s">
        <v>100</v>
      </c>
      <c r="G87" s="35"/>
      <c r="H87" s="35" t="s">
        <v>101</v>
      </c>
      <c r="I87" s="35" t="s">
        <v>102</v>
      </c>
      <c r="J87" s="35" t="s">
        <v>59</v>
      </c>
      <c r="K87" s="1">
        <v>0</v>
      </c>
      <c r="L87" s="63">
        <v>0</v>
      </c>
      <c r="M87" s="32">
        <v>0</v>
      </c>
      <c r="N87" s="1">
        <v>0</v>
      </c>
      <c r="O87" s="30">
        <f t="shared" si="34"/>
        <v>0</v>
      </c>
      <c r="P87" s="3"/>
      <c r="Q87" s="4"/>
      <c r="R87" s="4" t="e">
        <f t="shared" si="32"/>
        <v>#DIV/0!</v>
      </c>
      <c r="S87" s="4" t="e">
        <f t="shared" si="29"/>
        <v>#DIV/0!</v>
      </c>
      <c r="T87" s="1">
        <v>0</v>
      </c>
      <c r="U87" s="9" t="e">
        <f t="shared" si="35"/>
        <v>#DIV/0!</v>
      </c>
      <c r="V87" s="27">
        <v>32.979075824175816</v>
      </c>
      <c r="W87" s="30"/>
      <c r="X87" s="11">
        <v>0.08</v>
      </c>
      <c r="Y87" s="35" t="s">
        <v>58</v>
      </c>
      <c r="Z87" s="67">
        <f t="shared" si="36"/>
        <v>0.15</v>
      </c>
      <c r="AA87" s="2">
        <f t="shared" si="37"/>
        <v>0</v>
      </c>
      <c r="AB87" s="77">
        <f t="shared" ref="AB87:AB92" si="43">X87*AA87</f>
        <v>0</v>
      </c>
      <c r="AC87" s="2">
        <f t="shared" ref="AC87:AC92" si="44">K87-AA87+AB87</f>
        <v>0</v>
      </c>
      <c r="AD87" s="14">
        <f t="shared" si="33"/>
        <v>0</v>
      </c>
    </row>
    <row r="88" spans="1:31">
      <c r="A88" s="35" t="s">
        <v>96</v>
      </c>
      <c r="B88" s="35" t="s">
        <v>7</v>
      </c>
      <c r="C88" s="35" t="s">
        <v>7</v>
      </c>
      <c r="D88" s="35" t="s">
        <v>10</v>
      </c>
      <c r="E88" s="35" t="s">
        <v>8</v>
      </c>
      <c r="F88" s="35" t="s">
        <v>100</v>
      </c>
      <c r="G88" s="35"/>
      <c r="H88" s="35" t="s">
        <v>101</v>
      </c>
      <c r="I88" s="35" t="s">
        <v>102</v>
      </c>
      <c r="J88" s="35" t="s">
        <v>15</v>
      </c>
      <c r="K88" s="1">
        <v>214</v>
      </c>
      <c r="L88" s="63">
        <v>5</v>
      </c>
      <c r="M88" s="32">
        <f>L88/K88</f>
        <v>2.336448598130841E-2</v>
      </c>
      <c r="N88" s="1">
        <v>190</v>
      </c>
      <c r="O88" s="30">
        <f t="shared" si="34"/>
        <v>228</v>
      </c>
      <c r="P88" s="3"/>
      <c r="Q88" s="6"/>
      <c r="R88" s="4">
        <f t="shared" si="32"/>
        <v>1.0654205607476634</v>
      </c>
      <c r="S88" s="4">
        <f t="shared" si="29"/>
        <v>1.278504672897196</v>
      </c>
      <c r="T88" s="1">
        <v>121</v>
      </c>
      <c r="U88" s="9">
        <f t="shared" si="35"/>
        <v>0.56542056074766356</v>
      </c>
      <c r="V88" s="27">
        <v>32.979075824175816</v>
      </c>
      <c r="W88" s="30"/>
      <c r="X88" s="11">
        <v>0</v>
      </c>
      <c r="Y88" s="35" t="s">
        <v>56</v>
      </c>
      <c r="Z88" s="67">
        <f t="shared" si="36"/>
        <v>0</v>
      </c>
      <c r="AA88" s="2">
        <f t="shared" si="37"/>
        <v>214</v>
      </c>
      <c r="AB88" s="77">
        <f t="shared" si="43"/>
        <v>0</v>
      </c>
      <c r="AC88" s="2">
        <f t="shared" si="44"/>
        <v>0</v>
      </c>
      <c r="AD88" s="14">
        <f t="shared" si="33"/>
        <v>0</v>
      </c>
      <c r="AE88" s="71" t="s">
        <v>173</v>
      </c>
    </row>
    <row r="89" spans="1:31">
      <c r="A89" s="35" t="s">
        <v>96</v>
      </c>
      <c r="B89" s="35" t="s">
        <v>7</v>
      </c>
      <c r="C89" s="35" t="s">
        <v>7</v>
      </c>
      <c r="D89" s="35" t="s">
        <v>10</v>
      </c>
      <c r="E89" s="35" t="s">
        <v>8</v>
      </c>
      <c r="F89" s="35" t="s">
        <v>100</v>
      </c>
      <c r="G89" s="35"/>
      <c r="H89" s="35" t="s">
        <v>101</v>
      </c>
      <c r="I89" s="35" t="s">
        <v>102</v>
      </c>
      <c r="J89" s="35" t="s">
        <v>52</v>
      </c>
      <c r="K89" s="1">
        <v>0</v>
      </c>
      <c r="L89" s="63">
        <v>0</v>
      </c>
      <c r="M89" s="32">
        <v>0</v>
      </c>
      <c r="N89" s="1">
        <v>0</v>
      </c>
      <c r="O89" s="30">
        <f t="shared" si="34"/>
        <v>0</v>
      </c>
      <c r="P89" s="3"/>
      <c r="Q89" s="6"/>
      <c r="R89" s="4" t="e">
        <f t="shared" si="32"/>
        <v>#DIV/0!</v>
      </c>
      <c r="S89" s="4" t="e">
        <f t="shared" si="29"/>
        <v>#DIV/0!</v>
      </c>
      <c r="T89" s="1">
        <v>0</v>
      </c>
      <c r="U89" s="9" t="e">
        <f t="shared" si="35"/>
        <v>#DIV/0!</v>
      </c>
      <c r="V89" s="27">
        <v>32.979075824175816</v>
      </c>
      <c r="W89" s="30"/>
      <c r="X89" s="11">
        <v>0.08</v>
      </c>
      <c r="Y89" s="35" t="s">
        <v>58</v>
      </c>
      <c r="Z89" s="67">
        <f t="shared" si="36"/>
        <v>0.15</v>
      </c>
      <c r="AA89" s="2">
        <f t="shared" si="37"/>
        <v>0</v>
      </c>
      <c r="AB89" s="77">
        <f t="shared" si="43"/>
        <v>0</v>
      </c>
      <c r="AC89" s="2">
        <f t="shared" si="44"/>
        <v>0</v>
      </c>
      <c r="AD89" s="14">
        <f t="shared" si="33"/>
        <v>0</v>
      </c>
    </row>
    <row r="90" spans="1:31">
      <c r="A90" s="35" t="s">
        <v>96</v>
      </c>
      <c r="B90" s="35" t="s">
        <v>7</v>
      </c>
      <c r="C90" s="35" t="s">
        <v>7</v>
      </c>
      <c r="D90" s="35" t="s">
        <v>10</v>
      </c>
      <c r="E90" s="35" t="s">
        <v>8</v>
      </c>
      <c r="F90" s="35" t="s">
        <v>100</v>
      </c>
      <c r="G90" s="35"/>
      <c r="H90" s="35" t="s">
        <v>101</v>
      </c>
      <c r="I90" s="35" t="s">
        <v>102</v>
      </c>
      <c r="J90" s="35" t="s">
        <v>1</v>
      </c>
      <c r="K90" s="1">
        <v>0</v>
      </c>
      <c r="L90" s="63">
        <v>0</v>
      </c>
      <c r="M90" s="32">
        <v>0</v>
      </c>
      <c r="N90" s="1">
        <v>0</v>
      </c>
      <c r="O90" s="30">
        <f t="shared" si="34"/>
        <v>0</v>
      </c>
      <c r="P90" s="3"/>
      <c r="Q90" s="6"/>
      <c r="R90" s="4" t="e">
        <f t="shared" si="32"/>
        <v>#DIV/0!</v>
      </c>
      <c r="S90" s="4" t="e">
        <f t="shared" si="29"/>
        <v>#DIV/0!</v>
      </c>
      <c r="T90" s="1">
        <v>0</v>
      </c>
      <c r="U90" s="9" t="e">
        <f t="shared" si="35"/>
        <v>#DIV/0!</v>
      </c>
      <c r="V90" s="27">
        <v>32.979075824175816</v>
      </c>
      <c r="W90" s="30"/>
      <c r="X90" s="11">
        <v>0.08</v>
      </c>
      <c r="Y90" s="35" t="s">
        <v>58</v>
      </c>
      <c r="Z90" s="67">
        <f t="shared" si="36"/>
        <v>0.15</v>
      </c>
      <c r="AA90" s="2">
        <f t="shared" si="37"/>
        <v>0</v>
      </c>
      <c r="AB90" s="77">
        <f t="shared" si="43"/>
        <v>0</v>
      </c>
      <c r="AC90" s="2">
        <f t="shared" si="44"/>
        <v>0</v>
      </c>
      <c r="AD90" s="14">
        <f t="shared" si="33"/>
        <v>0</v>
      </c>
    </row>
    <row r="91" spans="1:31">
      <c r="A91" s="35" t="s">
        <v>96</v>
      </c>
      <c r="B91" s="35" t="s">
        <v>7</v>
      </c>
      <c r="C91" s="35" t="s">
        <v>7</v>
      </c>
      <c r="D91" s="35" t="s">
        <v>10</v>
      </c>
      <c r="E91" s="35" t="s">
        <v>8</v>
      </c>
      <c r="F91" s="35" t="s">
        <v>100</v>
      </c>
      <c r="G91" s="35"/>
      <c r="H91" s="35" t="s">
        <v>101</v>
      </c>
      <c r="I91" s="35" t="s">
        <v>102</v>
      </c>
      <c r="J91" s="35" t="s">
        <v>2</v>
      </c>
      <c r="K91" s="1">
        <v>0</v>
      </c>
      <c r="L91" s="63">
        <v>0</v>
      </c>
      <c r="M91" s="32">
        <v>0</v>
      </c>
      <c r="N91" s="1">
        <v>0</v>
      </c>
      <c r="O91" s="30">
        <f t="shared" si="34"/>
        <v>0</v>
      </c>
      <c r="P91" s="3"/>
      <c r="Q91" s="6"/>
      <c r="R91" s="4" t="e">
        <f t="shared" si="32"/>
        <v>#DIV/0!</v>
      </c>
      <c r="S91" s="4" t="e">
        <f t="shared" si="29"/>
        <v>#DIV/0!</v>
      </c>
      <c r="T91" s="1">
        <v>0</v>
      </c>
      <c r="U91" s="9" t="e">
        <f t="shared" si="35"/>
        <v>#DIV/0!</v>
      </c>
      <c r="V91" s="27">
        <v>32.979075824175816</v>
      </c>
      <c r="W91" s="30"/>
      <c r="X91" s="11">
        <v>0.08</v>
      </c>
      <c r="Y91" s="35" t="s">
        <v>53</v>
      </c>
      <c r="Z91" s="67">
        <f t="shared" si="36"/>
        <v>-0.1</v>
      </c>
      <c r="AA91" s="2">
        <f t="shared" si="37"/>
        <v>0</v>
      </c>
      <c r="AB91" s="77">
        <f t="shared" si="43"/>
        <v>0</v>
      </c>
      <c r="AC91" s="2">
        <f t="shared" si="44"/>
        <v>0</v>
      </c>
      <c r="AD91" s="14">
        <f t="shared" si="33"/>
        <v>0</v>
      </c>
    </row>
    <row r="92" spans="1:31">
      <c r="A92" s="35" t="s">
        <v>96</v>
      </c>
      <c r="B92" s="35" t="s">
        <v>7</v>
      </c>
      <c r="C92" s="35" t="s">
        <v>7</v>
      </c>
      <c r="D92" s="35" t="s">
        <v>10</v>
      </c>
      <c r="E92" s="35" t="s">
        <v>8</v>
      </c>
      <c r="F92" s="35" t="s">
        <v>100</v>
      </c>
      <c r="G92" s="35"/>
      <c r="H92" s="35" t="s">
        <v>101</v>
      </c>
      <c r="I92" s="35" t="s">
        <v>102</v>
      </c>
      <c r="J92" s="35" t="s">
        <v>3</v>
      </c>
      <c r="K92" s="1">
        <v>0</v>
      </c>
      <c r="L92" s="63">
        <v>0</v>
      </c>
      <c r="M92" s="33">
        <v>0</v>
      </c>
      <c r="N92" s="1">
        <v>0</v>
      </c>
      <c r="O92" s="25">
        <f t="shared" si="34"/>
        <v>0</v>
      </c>
      <c r="P92" s="3"/>
      <c r="Q92" s="6"/>
      <c r="R92" s="4" t="e">
        <f t="shared" si="32"/>
        <v>#DIV/0!</v>
      </c>
      <c r="S92" s="4" t="e">
        <f t="shared" si="29"/>
        <v>#DIV/0!</v>
      </c>
      <c r="T92" s="1">
        <v>0</v>
      </c>
      <c r="U92" s="9" t="e">
        <f t="shared" si="35"/>
        <v>#DIV/0!</v>
      </c>
      <c r="V92" s="28">
        <v>32.979075824175816</v>
      </c>
      <c r="W92" s="25"/>
      <c r="X92" s="11">
        <v>0.08</v>
      </c>
      <c r="Y92" s="35" t="s">
        <v>56</v>
      </c>
      <c r="Z92" s="67">
        <f t="shared" si="36"/>
        <v>0</v>
      </c>
      <c r="AA92" s="2">
        <f t="shared" si="37"/>
        <v>0</v>
      </c>
      <c r="AB92" s="77">
        <f t="shared" si="43"/>
        <v>0</v>
      </c>
      <c r="AC92" s="2">
        <f t="shared" si="44"/>
        <v>0</v>
      </c>
      <c r="AD92" s="14">
        <f t="shared" si="33"/>
        <v>0</v>
      </c>
    </row>
    <row r="93" spans="1:31" s="50" customFormat="1">
      <c r="A93" s="42" t="s">
        <v>96</v>
      </c>
      <c r="B93" s="42" t="s">
        <v>7</v>
      </c>
      <c r="C93" s="42" t="s">
        <v>7</v>
      </c>
      <c r="D93" s="42" t="s">
        <v>10</v>
      </c>
      <c r="E93" s="42" t="s">
        <v>8</v>
      </c>
      <c r="F93" s="42" t="s">
        <v>100</v>
      </c>
      <c r="G93" s="42"/>
      <c r="H93" s="42" t="s">
        <v>101</v>
      </c>
      <c r="I93" s="42" t="s">
        <v>102</v>
      </c>
      <c r="J93" s="42" t="s">
        <v>136</v>
      </c>
      <c r="K93" s="43">
        <v>214</v>
      </c>
      <c r="L93" s="64">
        <v>5</v>
      </c>
      <c r="M93" s="45">
        <f t="shared" ref="M93:M107" si="45">L93/K93</f>
        <v>2.336448598130841E-2</v>
      </c>
      <c r="N93" s="44">
        <v>190</v>
      </c>
      <c r="O93" s="51">
        <f t="shared" si="34"/>
        <v>228</v>
      </c>
      <c r="P93" s="3"/>
      <c r="Q93" s="6"/>
      <c r="R93" s="47">
        <f t="shared" si="32"/>
        <v>1.0654205607476634</v>
      </c>
      <c r="S93" s="47">
        <f t="shared" si="29"/>
        <v>1.278504672897196</v>
      </c>
      <c r="T93" s="36">
        <v>121</v>
      </c>
      <c r="U93" s="22">
        <f t="shared" si="35"/>
        <v>0.56542056074766356</v>
      </c>
      <c r="V93" s="23">
        <v>32.979075824175816</v>
      </c>
      <c r="W93" s="39"/>
      <c r="X93" s="45"/>
      <c r="Y93" s="42"/>
      <c r="Z93" s="68"/>
      <c r="AA93" s="48"/>
      <c r="AB93" s="78"/>
      <c r="AC93" s="48"/>
      <c r="AD93" s="49"/>
    </row>
    <row r="94" spans="1:31">
      <c r="A94" s="35" t="s">
        <v>105</v>
      </c>
      <c r="B94" s="35" t="s">
        <v>7</v>
      </c>
      <c r="C94" s="35" t="s">
        <v>7</v>
      </c>
      <c r="D94" s="35" t="s">
        <v>10</v>
      </c>
      <c r="E94" s="35" t="s">
        <v>6</v>
      </c>
      <c r="F94" s="35" t="s">
        <v>103</v>
      </c>
      <c r="G94" s="35"/>
      <c r="H94" s="35" t="s">
        <v>104</v>
      </c>
      <c r="I94" s="35" t="s">
        <v>103</v>
      </c>
      <c r="J94" s="35" t="s">
        <v>59</v>
      </c>
      <c r="K94" s="1">
        <v>41</v>
      </c>
      <c r="L94" s="63">
        <v>13</v>
      </c>
      <c r="M94" s="32">
        <f t="shared" si="45"/>
        <v>0.31707317073170732</v>
      </c>
      <c r="N94" s="1">
        <v>70</v>
      </c>
      <c r="O94" s="30">
        <f t="shared" si="34"/>
        <v>84</v>
      </c>
      <c r="P94" s="3"/>
      <c r="Q94" s="4"/>
      <c r="R94" s="4">
        <f t="shared" si="32"/>
        <v>2.0487804878048781</v>
      </c>
      <c r="S94" s="4">
        <f t="shared" si="29"/>
        <v>2.4585365853658536</v>
      </c>
      <c r="T94" s="1">
        <v>24</v>
      </c>
      <c r="U94" s="9">
        <f t="shared" si="35"/>
        <v>0.58536585365853655</v>
      </c>
      <c r="V94" s="27">
        <v>26</v>
      </c>
      <c r="W94" s="30"/>
      <c r="X94" s="32">
        <v>0.25</v>
      </c>
      <c r="Y94" s="35" t="s">
        <v>137</v>
      </c>
      <c r="Z94" s="67">
        <f t="shared" si="36"/>
        <v>0.25</v>
      </c>
      <c r="AA94" s="2">
        <f t="shared" si="37"/>
        <v>51.25</v>
      </c>
      <c r="AB94" s="77">
        <f t="shared" ref="AB94:AB99" si="46">X94*AA94</f>
        <v>12.8125</v>
      </c>
      <c r="AC94" s="2">
        <f t="shared" ref="AC94:AC99" si="47">K94-AA94+AB94</f>
        <v>2.5625</v>
      </c>
      <c r="AD94" s="14">
        <f t="shared" si="33"/>
        <v>333.125</v>
      </c>
      <c r="AE94" t="s">
        <v>171</v>
      </c>
    </row>
    <row r="95" spans="1:31">
      <c r="A95" s="35" t="s">
        <v>105</v>
      </c>
      <c r="B95" s="35" t="s">
        <v>7</v>
      </c>
      <c r="C95" s="35" t="s">
        <v>7</v>
      </c>
      <c r="D95" s="35" t="s">
        <v>10</v>
      </c>
      <c r="E95" s="35" t="s">
        <v>6</v>
      </c>
      <c r="F95" s="35" t="s">
        <v>103</v>
      </c>
      <c r="G95" s="35"/>
      <c r="H95" s="35" t="s">
        <v>104</v>
      </c>
      <c r="I95" s="35" t="s">
        <v>103</v>
      </c>
      <c r="J95" s="35" t="s">
        <v>15</v>
      </c>
      <c r="K95" s="1">
        <v>6594</v>
      </c>
      <c r="L95" s="63">
        <v>944</v>
      </c>
      <c r="M95" s="32">
        <f t="shared" si="45"/>
        <v>0.14316044889293297</v>
      </c>
      <c r="N95" s="1">
        <v>32152</v>
      </c>
      <c r="O95" s="30">
        <f t="shared" si="34"/>
        <v>38582.400000000001</v>
      </c>
      <c r="P95" s="3"/>
      <c r="Q95" s="6"/>
      <c r="R95" s="4">
        <f t="shared" si="32"/>
        <v>5.8511373976342131</v>
      </c>
      <c r="S95" s="4">
        <f t="shared" si="29"/>
        <v>7.021364877161056</v>
      </c>
      <c r="T95" s="1">
        <v>6365</v>
      </c>
      <c r="U95" s="9">
        <f t="shared" si="35"/>
        <v>0.96527145890203214</v>
      </c>
      <c r="V95" s="27">
        <v>26</v>
      </c>
      <c r="W95" s="30"/>
      <c r="X95" s="32">
        <v>0.13</v>
      </c>
      <c r="Y95" s="35" t="s">
        <v>56</v>
      </c>
      <c r="Z95" s="75">
        <v>0.05</v>
      </c>
      <c r="AA95" s="2">
        <f>K95*(1+Z95)</f>
        <v>6923.7000000000007</v>
      </c>
      <c r="AB95" s="77">
        <f t="shared" si="46"/>
        <v>900.08100000000013</v>
      </c>
      <c r="AC95" s="2">
        <f t="shared" si="47"/>
        <v>570.3809999999994</v>
      </c>
      <c r="AD95" s="14">
        <f>AB95*V95</f>
        <v>23402.106000000003</v>
      </c>
      <c r="AE95" s="71" t="s">
        <v>175</v>
      </c>
    </row>
    <row r="96" spans="1:31">
      <c r="A96" s="35" t="s">
        <v>105</v>
      </c>
      <c r="B96" s="35" t="s">
        <v>7</v>
      </c>
      <c r="C96" s="35" t="s">
        <v>7</v>
      </c>
      <c r="D96" s="35" t="s">
        <v>10</v>
      </c>
      <c r="E96" s="35" t="s">
        <v>6</v>
      </c>
      <c r="F96" s="35" t="s">
        <v>103</v>
      </c>
      <c r="G96" s="35"/>
      <c r="H96" s="35" t="s">
        <v>104</v>
      </c>
      <c r="I96" s="35" t="s">
        <v>103</v>
      </c>
      <c r="J96" s="35" t="s">
        <v>52</v>
      </c>
      <c r="K96" s="1">
        <v>371</v>
      </c>
      <c r="L96" s="63">
        <v>53</v>
      </c>
      <c r="M96" s="32">
        <f t="shared" si="45"/>
        <v>0.14285714285714285</v>
      </c>
      <c r="N96" s="1">
        <v>855</v>
      </c>
      <c r="O96" s="30">
        <f t="shared" si="34"/>
        <v>1026</v>
      </c>
      <c r="P96" s="3"/>
      <c r="Q96" s="6"/>
      <c r="R96" s="4">
        <f t="shared" si="32"/>
        <v>2.7654986522911051</v>
      </c>
      <c r="S96" s="4">
        <f>R96*1.2</f>
        <v>3.3185983827493262</v>
      </c>
      <c r="T96" s="1">
        <v>284</v>
      </c>
      <c r="U96" s="9">
        <f t="shared" si="35"/>
        <v>0.76549865229110514</v>
      </c>
      <c r="V96" s="27">
        <v>26</v>
      </c>
      <c r="W96" s="30"/>
      <c r="X96" s="32">
        <v>0.12</v>
      </c>
      <c r="Y96" s="35" t="s">
        <v>56</v>
      </c>
      <c r="Z96" s="67">
        <f t="shared" si="36"/>
        <v>0</v>
      </c>
      <c r="AA96" s="2">
        <f t="shared" si="37"/>
        <v>371</v>
      </c>
      <c r="AB96" s="77">
        <f t="shared" si="46"/>
        <v>44.519999999999996</v>
      </c>
      <c r="AC96" s="2">
        <f t="shared" si="47"/>
        <v>44.519999999999996</v>
      </c>
      <c r="AD96" s="14">
        <f t="shared" si="33"/>
        <v>1157.52</v>
      </c>
    </row>
    <row r="97" spans="1:31">
      <c r="A97" s="35" t="s">
        <v>105</v>
      </c>
      <c r="B97" s="35" t="s">
        <v>7</v>
      </c>
      <c r="C97" s="35" t="s">
        <v>7</v>
      </c>
      <c r="D97" s="35" t="s">
        <v>10</v>
      </c>
      <c r="E97" s="35" t="s">
        <v>6</v>
      </c>
      <c r="F97" s="35" t="s">
        <v>103</v>
      </c>
      <c r="G97" s="35"/>
      <c r="H97" s="35" t="s">
        <v>104</v>
      </c>
      <c r="I97" s="35" t="s">
        <v>103</v>
      </c>
      <c r="J97" s="35" t="s">
        <v>1</v>
      </c>
      <c r="K97" s="1">
        <v>685</v>
      </c>
      <c r="L97" s="63">
        <v>76</v>
      </c>
      <c r="M97" s="32">
        <f t="shared" si="45"/>
        <v>0.11094890510948906</v>
      </c>
      <c r="N97" s="1">
        <v>1115</v>
      </c>
      <c r="O97" s="30">
        <f t="shared" si="34"/>
        <v>1338</v>
      </c>
      <c r="P97" s="3"/>
      <c r="Q97" s="6"/>
      <c r="R97" s="4">
        <f t="shared" si="32"/>
        <v>1.9532846715328467</v>
      </c>
      <c r="S97" s="4">
        <f t="shared" si="29"/>
        <v>2.343941605839416</v>
      </c>
      <c r="T97" s="1">
        <v>504</v>
      </c>
      <c r="U97" s="9">
        <f t="shared" si="35"/>
        <v>0.73576642335766418</v>
      </c>
      <c r="V97" s="27">
        <v>26</v>
      </c>
      <c r="W97" s="30"/>
      <c r="X97" s="32">
        <v>0.12</v>
      </c>
      <c r="Y97" s="35" t="s">
        <v>54</v>
      </c>
      <c r="Z97" s="67">
        <f t="shared" si="36"/>
        <v>-0.25</v>
      </c>
      <c r="AA97" s="2">
        <f t="shared" si="37"/>
        <v>513.75</v>
      </c>
      <c r="AB97" s="77">
        <f>X97*AA97</f>
        <v>61.65</v>
      </c>
      <c r="AC97" s="2">
        <f t="shared" si="47"/>
        <v>232.9</v>
      </c>
      <c r="AD97" s="14">
        <f t="shared" si="33"/>
        <v>1602.8999999999999</v>
      </c>
    </row>
    <row r="98" spans="1:31">
      <c r="A98" s="35" t="s">
        <v>105</v>
      </c>
      <c r="B98" s="35" t="s">
        <v>7</v>
      </c>
      <c r="C98" s="35" t="s">
        <v>7</v>
      </c>
      <c r="D98" s="35" t="s">
        <v>10</v>
      </c>
      <c r="E98" s="35" t="s">
        <v>6</v>
      </c>
      <c r="F98" s="35" t="s">
        <v>103</v>
      </c>
      <c r="G98" s="35"/>
      <c r="H98" s="35" t="s">
        <v>104</v>
      </c>
      <c r="I98" s="35" t="s">
        <v>103</v>
      </c>
      <c r="J98" s="35" t="s">
        <v>2</v>
      </c>
      <c r="K98" s="1">
        <v>703</v>
      </c>
      <c r="L98" s="63">
        <v>122</v>
      </c>
      <c r="M98" s="32">
        <f t="shared" si="45"/>
        <v>0.17354196301564723</v>
      </c>
      <c r="N98" s="1">
        <v>2478</v>
      </c>
      <c r="O98" s="30">
        <f t="shared" si="34"/>
        <v>2973.6</v>
      </c>
      <c r="P98" s="3"/>
      <c r="Q98" s="6"/>
      <c r="R98" s="4">
        <f t="shared" si="32"/>
        <v>4.2298719772403981</v>
      </c>
      <c r="S98" s="4">
        <f t="shared" si="29"/>
        <v>5.0758463726884777</v>
      </c>
      <c r="T98" s="1">
        <v>659</v>
      </c>
      <c r="U98" s="9">
        <f t="shared" si="35"/>
        <v>0.93741109530583211</v>
      </c>
      <c r="V98" s="27">
        <v>26</v>
      </c>
      <c r="W98" s="30"/>
      <c r="X98" s="32">
        <v>0.15</v>
      </c>
      <c r="Y98" s="35" t="s">
        <v>58</v>
      </c>
      <c r="Z98" s="67">
        <f t="shared" si="36"/>
        <v>0.15</v>
      </c>
      <c r="AA98" s="2">
        <f t="shared" si="37"/>
        <v>808.44999999999993</v>
      </c>
      <c r="AB98" s="77">
        <f t="shared" si="46"/>
        <v>121.26749999999998</v>
      </c>
      <c r="AC98" s="2">
        <f t="shared" si="47"/>
        <v>15.817500000000052</v>
      </c>
      <c r="AD98" s="14">
        <f t="shared" si="33"/>
        <v>3152.9549999999995</v>
      </c>
    </row>
    <row r="99" spans="1:31">
      <c r="A99" s="35" t="s">
        <v>105</v>
      </c>
      <c r="B99" s="35" t="s">
        <v>7</v>
      </c>
      <c r="C99" s="35" t="s">
        <v>7</v>
      </c>
      <c r="D99" s="35" t="s">
        <v>10</v>
      </c>
      <c r="E99" s="35" t="s">
        <v>6</v>
      </c>
      <c r="F99" s="35" t="s">
        <v>103</v>
      </c>
      <c r="G99" s="35"/>
      <c r="H99" s="35" t="s">
        <v>104</v>
      </c>
      <c r="I99" s="35" t="s">
        <v>103</v>
      </c>
      <c r="J99" s="35" t="s">
        <v>3</v>
      </c>
      <c r="K99" s="1">
        <v>1056</v>
      </c>
      <c r="L99" s="63">
        <v>130</v>
      </c>
      <c r="M99" s="33">
        <f t="shared" si="45"/>
        <v>0.12310606060606061</v>
      </c>
      <c r="N99" s="1">
        <v>4070</v>
      </c>
      <c r="O99" s="25">
        <f t="shared" si="34"/>
        <v>4884</v>
      </c>
      <c r="P99" s="3"/>
      <c r="Q99" s="6"/>
      <c r="R99" s="4">
        <f t="shared" si="32"/>
        <v>4.625</v>
      </c>
      <c r="S99" s="4">
        <f t="shared" si="29"/>
        <v>5.55</v>
      </c>
      <c r="T99" s="1">
        <v>1003</v>
      </c>
      <c r="U99" s="9">
        <f t="shared" si="35"/>
        <v>0.94981060606060608</v>
      </c>
      <c r="V99" s="27">
        <v>26</v>
      </c>
      <c r="W99" s="25"/>
      <c r="X99" s="33">
        <v>0.15</v>
      </c>
      <c r="Y99" s="35" t="s">
        <v>55</v>
      </c>
      <c r="Z99" s="67">
        <f t="shared" si="36"/>
        <v>0.1</v>
      </c>
      <c r="AA99" s="2">
        <f t="shared" si="37"/>
        <v>1161.6000000000001</v>
      </c>
      <c r="AB99" s="77">
        <f t="shared" si="46"/>
        <v>174.24</v>
      </c>
      <c r="AC99" s="2">
        <f t="shared" si="47"/>
        <v>68.639999999999873</v>
      </c>
      <c r="AD99" s="14">
        <f t="shared" si="33"/>
        <v>4530.24</v>
      </c>
    </row>
    <row r="100" spans="1:31" s="50" customFormat="1">
      <c r="A100" s="42" t="s">
        <v>105</v>
      </c>
      <c r="B100" s="42" t="s">
        <v>7</v>
      </c>
      <c r="C100" s="42" t="s">
        <v>7</v>
      </c>
      <c r="D100" s="42" t="s">
        <v>10</v>
      </c>
      <c r="E100" s="42" t="s">
        <v>6</v>
      </c>
      <c r="F100" s="42" t="s">
        <v>103</v>
      </c>
      <c r="G100" s="42"/>
      <c r="H100" s="42" t="s">
        <v>104</v>
      </c>
      <c r="I100" s="42" t="s">
        <v>103</v>
      </c>
      <c r="J100" s="42" t="s">
        <v>136</v>
      </c>
      <c r="K100" s="43">
        <v>9450</v>
      </c>
      <c r="L100" s="64">
        <v>1338</v>
      </c>
      <c r="M100" s="45">
        <f t="shared" si="45"/>
        <v>0.14158730158730159</v>
      </c>
      <c r="N100" s="44">
        <v>40740</v>
      </c>
      <c r="O100" s="51">
        <f t="shared" si="34"/>
        <v>48888</v>
      </c>
      <c r="P100" s="3"/>
      <c r="Q100" s="6"/>
      <c r="R100" s="47">
        <f t="shared" si="32"/>
        <v>5.1733333333333329</v>
      </c>
      <c r="S100" s="47">
        <f t="shared" si="29"/>
        <v>6.2079999999999993</v>
      </c>
      <c r="T100" s="36">
        <v>8839</v>
      </c>
      <c r="U100" s="22">
        <f t="shared" si="35"/>
        <v>0.93534391534391537</v>
      </c>
      <c r="V100" s="23">
        <v>26</v>
      </c>
      <c r="W100" s="39"/>
      <c r="X100" s="45"/>
      <c r="Y100" s="42"/>
      <c r="Z100" s="68"/>
      <c r="AA100" s="48"/>
      <c r="AB100" s="78"/>
      <c r="AC100" s="48"/>
      <c r="AD100" s="49"/>
    </row>
    <row r="101" spans="1:31">
      <c r="A101" s="35" t="s">
        <v>105</v>
      </c>
      <c r="B101" s="35" t="s">
        <v>7</v>
      </c>
      <c r="C101" s="35" t="s">
        <v>7</v>
      </c>
      <c r="D101" s="35" t="s">
        <v>10</v>
      </c>
      <c r="E101" s="35" t="s">
        <v>6</v>
      </c>
      <c r="F101" s="35" t="s">
        <v>106</v>
      </c>
      <c r="G101" s="35"/>
      <c r="H101" s="35" t="s">
        <v>107</v>
      </c>
      <c r="I101" s="35" t="s">
        <v>106</v>
      </c>
      <c r="J101" s="35" t="s">
        <v>59</v>
      </c>
      <c r="K101" s="1">
        <v>4</v>
      </c>
      <c r="L101" s="63">
        <v>0</v>
      </c>
      <c r="M101" s="32">
        <f t="shared" si="45"/>
        <v>0</v>
      </c>
      <c r="N101" s="1">
        <v>0</v>
      </c>
      <c r="O101" s="30">
        <f t="shared" si="34"/>
        <v>0</v>
      </c>
      <c r="P101" s="3"/>
      <c r="Q101" s="4"/>
      <c r="R101" s="4">
        <f t="shared" si="32"/>
        <v>0</v>
      </c>
      <c r="S101" s="4">
        <f t="shared" si="29"/>
        <v>0</v>
      </c>
      <c r="T101" s="1">
        <v>0</v>
      </c>
      <c r="U101" s="9">
        <f t="shared" si="35"/>
        <v>0</v>
      </c>
      <c r="V101" s="27">
        <v>14</v>
      </c>
      <c r="W101" s="30"/>
      <c r="X101" s="32">
        <v>0</v>
      </c>
      <c r="Y101" s="35" t="s">
        <v>56</v>
      </c>
      <c r="Z101" s="67">
        <f t="shared" si="36"/>
        <v>0</v>
      </c>
      <c r="AA101" s="2">
        <f t="shared" si="37"/>
        <v>4</v>
      </c>
      <c r="AB101" s="77">
        <f t="shared" ref="AB101:AB105" si="48">X101*AA101</f>
        <v>0</v>
      </c>
      <c r="AC101" s="2">
        <f t="shared" ref="AC101:AC106" si="49">K101-AA101+AB101</f>
        <v>0</v>
      </c>
      <c r="AD101" s="14">
        <f t="shared" si="33"/>
        <v>0</v>
      </c>
    </row>
    <row r="102" spans="1:31">
      <c r="A102" s="35" t="s">
        <v>105</v>
      </c>
      <c r="B102" s="35" t="s">
        <v>7</v>
      </c>
      <c r="C102" s="35" t="s">
        <v>7</v>
      </c>
      <c r="D102" s="35" t="s">
        <v>10</v>
      </c>
      <c r="E102" s="35" t="s">
        <v>6</v>
      </c>
      <c r="F102" s="35" t="s">
        <v>106</v>
      </c>
      <c r="G102" s="35"/>
      <c r="H102" s="35" t="s">
        <v>107</v>
      </c>
      <c r="I102" s="35" t="s">
        <v>106</v>
      </c>
      <c r="J102" s="35" t="s">
        <v>15</v>
      </c>
      <c r="K102" s="1">
        <v>1220</v>
      </c>
      <c r="L102" s="63">
        <v>169</v>
      </c>
      <c r="M102" s="32">
        <f t="shared" si="45"/>
        <v>0.13852459016393442</v>
      </c>
      <c r="N102" s="1">
        <v>5312</v>
      </c>
      <c r="O102" s="30">
        <f t="shared" si="34"/>
        <v>6374.4</v>
      </c>
      <c r="P102" s="3"/>
      <c r="Q102" s="6"/>
      <c r="R102" s="4">
        <f t="shared" si="32"/>
        <v>5.2249180327868849</v>
      </c>
      <c r="S102" s="4">
        <f>R102*1.2</f>
        <v>6.2699016393442619</v>
      </c>
      <c r="T102" s="1">
        <v>1177</v>
      </c>
      <c r="U102" s="9">
        <f t="shared" si="35"/>
        <v>0.96475409836065573</v>
      </c>
      <c r="V102" s="27">
        <v>14</v>
      </c>
      <c r="W102" s="30"/>
      <c r="X102" s="32">
        <v>0.15</v>
      </c>
      <c r="Y102" s="35" t="s">
        <v>56</v>
      </c>
      <c r="Z102" s="67">
        <f t="shared" si="36"/>
        <v>0</v>
      </c>
      <c r="AA102" s="2">
        <f t="shared" si="37"/>
        <v>1220</v>
      </c>
      <c r="AB102" s="77">
        <f t="shared" si="48"/>
        <v>183</v>
      </c>
      <c r="AC102" s="2">
        <f t="shared" si="49"/>
        <v>183</v>
      </c>
      <c r="AD102" s="14">
        <f>AB102*V102</f>
        <v>2562</v>
      </c>
    </row>
    <row r="103" spans="1:31">
      <c r="A103" s="35" t="s">
        <v>105</v>
      </c>
      <c r="B103" s="35" t="s">
        <v>7</v>
      </c>
      <c r="C103" s="35" t="s">
        <v>7</v>
      </c>
      <c r="D103" s="35" t="s">
        <v>10</v>
      </c>
      <c r="E103" s="35" t="s">
        <v>6</v>
      </c>
      <c r="F103" s="35" t="s">
        <v>106</v>
      </c>
      <c r="G103" s="35"/>
      <c r="H103" s="35" t="s">
        <v>107</v>
      </c>
      <c r="I103" s="35" t="s">
        <v>106</v>
      </c>
      <c r="J103" s="35" t="s">
        <v>52</v>
      </c>
      <c r="K103" s="1">
        <v>0</v>
      </c>
      <c r="L103" s="63">
        <v>0</v>
      </c>
      <c r="M103" s="32">
        <v>0</v>
      </c>
      <c r="N103" s="1">
        <v>0</v>
      </c>
      <c r="O103" s="30">
        <f t="shared" si="34"/>
        <v>0</v>
      </c>
      <c r="P103" s="3"/>
      <c r="Q103" s="6"/>
      <c r="R103" s="4">
        <v>0</v>
      </c>
      <c r="S103" s="4">
        <f t="shared" si="29"/>
        <v>0</v>
      </c>
      <c r="T103" s="1">
        <v>0</v>
      </c>
      <c r="U103" s="9">
        <v>0</v>
      </c>
      <c r="V103" s="27">
        <v>14</v>
      </c>
      <c r="W103" s="30"/>
      <c r="X103" s="32">
        <v>0</v>
      </c>
      <c r="Y103" s="35" t="s">
        <v>56</v>
      </c>
      <c r="Z103" s="67">
        <f t="shared" si="36"/>
        <v>0</v>
      </c>
      <c r="AA103" s="2">
        <f t="shared" si="37"/>
        <v>0</v>
      </c>
      <c r="AB103" s="77">
        <f t="shared" si="48"/>
        <v>0</v>
      </c>
      <c r="AC103" s="2">
        <f t="shared" si="49"/>
        <v>0</v>
      </c>
      <c r="AD103" s="14">
        <f t="shared" si="33"/>
        <v>0</v>
      </c>
    </row>
    <row r="104" spans="1:31">
      <c r="A104" s="35" t="s">
        <v>105</v>
      </c>
      <c r="B104" s="35" t="s">
        <v>7</v>
      </c>
      <c r="C104" s="35" t="s">
        <v>7</v>
      </c>
      <c r="D104" s="35" t="s">
        <v>10</v>
      </c>
      <c r="E104" s="35" t="s">
        <v>6</v>
      </c>
      <c r="F104" s="35" t="s">
        <v>106</v>
      </c>
      <c r="G104" s="35"/>
      <c r="H104" s="35" t="s">
        <v>107</v>
      </c>
      <c r="I104" s="35" t="s">
        <v>106</v>
      </c>
      <c r="J104" s="35" t="s">
        <v>1</v>
      </c>
      <c r="K104" s="1">
        <v>1</v>
      </c>
      <c r="L104" s="63">
        <v>0</v>
      </c>
      <c r="M104" s="32">
        <f t="shared" si="45"/>
        <v>0</v>
      </c>
      <c r="N104" s="1">
        <v>0</v>
      </c>
      <c r="O104" s="30">
        <f t="shared" si="34"/>
        <v>0</v>
      </c>
      <c r="P104" s="3"/>
      <c r="Q104" s="6"/>
      <c r="R104" s="4">
        <f t="shared" si="32"/>
        <v>0</v>
      </c>
      <c r="S104" s="4">
        <f t="shared" si="29"/>
        <v>0</v>
      </c>
      <c r="T104" s="1">
        <v>0</v>
      </c>
      <c r="U104" s="9">
        <f t="shared" si="35"/>
        <v>0</v>
      </c>
      <c r="V104" s="27">
        <v>14</v>
      </c>
      <c r="W104" s="30"/>
      <c r="X104" s="32">
        <v>0</v>
      </c>
      <c r="Y104" s="35" t="s">
        <v>56</v>
      </c>
      <c r="Z104" s="67">
        <f t="shared" si="36"/>
        <v>0</v>
      </c>
      <c r="AA104" s="2">
        <f t="shared" si="37"/>
        <v>1</v>
      </c>
      <c r="AB104" s="77">
        <f t="shared" si="48"/>
        <v>0</v>
      </c>
      <c r="AC104" s="2">
        <f t="shared" si="49"/>
        <v>0</v>
      </c>
      <c r="AD104" s="14">
        <f t="shared" si="33"/>
        <v>0</v>
      </c>
      <c r="AE104" s="85"/>
    </row>
    <row r="105" spans="1:31">
      <c r="A105" s="35" t="s">
        <v>105</v>
      </c>
      <c r="B105" s="35" t="s">
        <v>7</v>
      </c>
      <c r="C105" s="35" t="s">
        <v>7</v>
      </c>
      <c r="D105" s="35" t="s">
        <v>10</v>
      </c>
      <c r="E105" s="35" t="s">
        <v>6</v>
      </c>
      <c r="F105" s="35" t="s">
        <v>106</v>
      </c>
      <c r="G105" s="35"/>
      <c r="H105" s="35" t="s">
        <v>107</v>
      </c>
      <c r="I105" s="35" t="s">
        <v>106</v>
      </c>
      <c r="J105" s="35" t="s">
        <v>2</v>
      </c>
      <c r="K105" s="1">
        <v>54</v>
      </c>
      <c r="L105" s="63">
        <v>4</v>
      </c>
      <c r="M105" s="32">
        <f t="shared" si="45"/>
        <v>7.407407407407407E-2</v>
      </c>
      <c r="N105" s="1">
        <v>143</v>
      </c>
      <c r="O105" s="30">
        <f t="shared" si="34"/>
        <v>171.6</v>
      </c>
      <c r="P105" s="3"/>
      <c r="Q105" s="6"/>
      <c r="R105" s="4">
        <f t="shared" si="32"/>
        <v>3.1777777777777776</v>
      </c>
      <c r="S105" s="4">
        <f t="shared" si="29"/>
        <v>3.813333333333333</v>
      </c>
      <c r="T105" s="1">
        <v>54</v>
      </c>
      <c r="U105" s="9">
        <f>T105/K105</f>
        <v>1</v>
      </c>
      <c r="V105" s="27">
        <v>14</v>
      </c>
      <c r="W105" s="30"/>
      <c r="X105" s="32">
        <v>0.15</v>
      </c>
      <c r="Y105" s="35" t="s">
        <v>56</v>
      </c>
      <c r="Z105" s="67">
        <f t="shared" si="36"/>
        <v>0</v>
      </c>
      <c r="AA105" s="2">
        <f t="shared" si="37"/>
        <v>54</v>
      </c>
      <c r="AB105" s="77">
        <f t="shared" si="48"/>
        <v>8.1</v>
      </c>
      <c r="AC105" s="2">
        <f t="shared" si="49"/>
        <v>8.1</v>
      </c>
      <c r="AD105" s="14">
        <f t="shared" si="33"/>
        <v>113.39999999999999</v>
      </c>
    </row>
    <row r="106" spans="1:31">
      <c r="A106" s="35" t="s">
        <v>105</v>
      </c>
      <c r="B106" s="35" t="s">
        <v>7</v>
      </c>
      <c r="C106" s="35" t="s">
        <v>7</v>
      </c>
      <c r="D106" s="35" t="s">
        <v>10</v>
      </c>
      <c r="E106" s="35" t="s">
        <v>6</v>
      </c>
      <c r="F106" s="35" t="s">
        <v>106</v>
      </c>
      <c r="G106" s="35"/>
      <c r="H106" s="35" t="s">
        <v>107</v>
      </c>
      <c r="I106" s="35" t="s">
        <v>106</v>
      </c>
      <c r="J106" s="35" t="s">
        <v>3</v>
      </c>
      <c r="K106" s="1">
        <v>3</v>
      </c>
      <c r="L106" s="63">
        <v>1</v>
      </c>
      <c r="M106" s="33">
        <f t="shared" si="45"/>
        <v>0.33333333333333331</v>
      </c>
      <c r="N106" s="1">
        <v>19</v>
      </c>
      <c r="O106" s="25">
        <f t="shared" si="34"/>
        <v>22.8</v>
      </c>
      <c r="P106" s="3"/>
      <c r="Q106" s="6"/>
      <c r="R106" s="4">
        <f t="shared" si="32"/>
        <v>7.6000000000000005</v>
      </c>
      <c r="S106" s="4">
        <f t="shared" si="29"/>
        <v>9.120000000000001</v>
      </c>
      <c r="T106" s="1">
        <v>3</v>
      </c>
      <c r="U106" s="9">
        <f t="shared" si="35"/>
        <v>1</v>
      </c>
      <c r="V106" s="27">
        <v>14</v>
      </c>
      <c r="W106" s="25"/>
      <c r="X106" s="33">
        <v>0.15</v>
      </c>
      <c r="Y106" s="35" t="s">
        <v>56</v>
      </c>
      <c r="Z106" s="67">
        <f t="shared" si="36"/>
        <v>0</v>
      </c>
      <c r="AA106" s="2">
        <f t="shared" si="37"/>
        <v>3</v>
      </c>
      <c r="AB106" s="77">
        <f>X106*AA106</f>
        <v>0.44999999999999996</v>
      </c>
      <c r="AC106" s="2">
        <f t="shared" si="49"/>
        <v>0.44999999999999996</v>
      </c>
      <c r="AD106" s="14">
        <f t="shared" si="33"/>
        <v>6.2999999999999989</v>
      </c>
    </row>
    <row r="107" spans="1:31" s="50" customFormat="1">
      <c r="A107" s="42" t="s">
        <v>105</v>
      </c>
      <c r="B107" s="42" t="s">
        <v>7</v>
      </c>
      <c r="C107" s="42" t="s">
        <v>7</v>
      </c>
      <c r="D107" s="42" t="s">
        <v>10</v>
      </c>
      <c r="E107" s="42" t="s">
        <v>6</v>
      </c>
      <c r="F107" s="42" t="s">
        <v>106</v>
      </c>
      <c r="G107" s="42"/>
      <c r="H107" s="42" t="s">
        <v>107</v>
      </c>
      <c r="I107" s="42" t="s">
        <v>106</v>
      </c>
      <c r="J107" s="42" t="s">
        <v>136</v>
      </c>
      <c r="K107" s="43">
        <v>1282</v>
      </c>
      <c r="L107" s="64">
        <v>174</v>
      </c>
      <c r="M107" s="45">
        <f t="shared" si="45"/>
        <v>0.1357254290171607</v>
      </c>
      <c r="N107" s="44">
        <v>5474</v>
      </c>
      <c r="O107" s="51">
        <f t="shared" si="34"/>
        <v>6568.8</v>
      </c>
      <c r="P107" s="3"/>
      <c r="Q107" s="6"/>
      <c r="R107" s="47">
        <f t="shared" si="32"/>
        <v>5.1238689547581906</v>
      </c>
      <c r="S107" s="47">
        <f t="shared" si="29"/>
        <v>6.1486427457098287</v>
      </c>
      <c r="T107" s="36">
        <v>1234</v>
      </c>
      <c r="U107" s="22">
        <f t="shared" si="35"/>
        <v>0.96255850234009366</v>
      </c>
      <c r="V107" s="23">
        <v>14</v>
      </c>
      <c r="W107" s="39"/>
      <c r="X107" s="45"/>
      <c r="Y107" s="42"/>
      <c r="Z107" s="68"/>
      <c r="AA107" s="48"/>
      <c r="AB107" s="78"/>
      <c r="AC107" s="48"/>
      <c r="AD107" s="49"/>
    </row>
    <row r="108" spans="1:31">
      <c r="A108" s="35" t="s">
        <v>105</v>
      </c>
      <c r="B108" s="35" t="s">
        <v>7</v>
      </c>
      <c r="C108" s="35" t="s">
        <v>7</v>
      </c>
      <c r="D108" s="35" t="s">
        <v>9</v>
      </c>
      <c r="E108" s="35" t="s">
        <v>6</v>
      </c>
      <c r="F108" s="35" t="s">
        <v>108</v>
      </c>
      <c r="G108" s="35"/>
      <c r="H108" s="35" t="s">
        <v>109</v>
      </c>
      <c r="I108" s="35" t="s">
        <v>110</v>
      </c>
      <c r="J108" s="35" t="s">
        <v>59</v>
      </c>
      <c r="K108" s="1">
        <v>2</v>
      </c>
      <c r="L108" s="63">
        <v>0</v>
      </c>
      <c r="M108" s="32">
        <v>0</v>
      </c>
      <c r="N108" s="1">
        <v>1</v>
      </c>
      <c r="O108" s="30">
        <f t="shared" si="34"/>
        <v>1.2</v>
      </c>
      <c r="P108" s="3"/>
      <c r="Q108" s="4"/>
      <c r="R108" s="4">
        <f t="shared" si="32"/>
        <v>0.6</v>
      </c>
      <c r="S108" s="4">
        <f t="shared" si="29"/>
        <v>0.72</v>
      </c>
      <c r="T108" s="1">
        <v>1</v>
      </c>
      <c r="U108" s="9">
        <f t="shared" si="35"/>
        <v>0.5</v>
      </c>
      <c r="V108" s="27">
        <v>22.68</v>
      </c>
      <c r="W108" s="30"/>
      <c r="X108" s="32">
        <f>M108</f>
        <v>0</v>
      </c>
      <c r="Y108" s="35" t="s">
        <v>56</v>
      </c>
      <c r="Z108" s="67">
        <f t="shared" si="36"/>
        <v>0</v>
      </c>
      <c r="AA108" s="2">
        <f t="shared" si="37"/>
        <v>2</v>
      </c>
      <c r="AB108" s="77">
        <f t="shared" ref="AB108:AB113" si="50">X108*AA108</f>
        <v>0</v>
      </c>
      <c r="AC108" s="2">
        <f t="shared" ref="AC108:AC113" si="51">K108-AA108+AB108</f>
        <v>0</v>
      </c>
      <c r="AD108" s="14">
        <f t="shared" si="33"/>
        <v>0</v>
      </c>
    </row>
    <row r="109" spans="1:31">
      <c r="A109" s="35" t="s">
        <v>105</v>
      </c>
      <c r="B109" s="35" t="s">
        <v>7</v>
      </c>
      <c r="C109" s="35" t="s">
        <v>7</v>
      </c>
      <c r="D109" s="35" t="s">
        <v>9</v>
      </c>
      <c r="E109" s="35" t="s">
        <v>6</v>
      </c>
      <c r="F109" s="35" t="s">
        <v>108</v>
      </c>
      <c r="G109" s="35"/>
      <c r="H109" s="35" t="s">
        <v>109</v>
      </c>
      <c r="I109" s="35" t="s">
        <v>110</v>
      </c>
      <c r="J109" s="35" t="s">
        <v>15</v>
      </c>
      <c r="K109" s="1">
        <v>365</v>
      </c>
      <c r="L109" s="63">
        <v>18</v>
      </c>
      <c r="M109" s="32">
        <f>L109/K109</f>
        <v>4.9315068493150684E-2</v>
      </c>
      <c r="N109" s="1">
        <v>374</v>
      </c>
      <c r="O109" s="30">
        <f t="shared" si="34"/>
        <v>448.8</v>
      </c>
      <c r="P109" s="3"/>
      <c r="Q109" s="6"/>
      <c r="R109" s="4">
        <f t="shared" si="32"/>
        <v>1.2295890410958905</v>
      </c>
      <c r="S109" s="4">
        <f t="shared" si="29"/>
        <v>1.4755068493150685</v>
      </c>
      <c r="T109" s="1">
        <v>187</v>
      </c>
      <c r="U109" s="9">
        <f t="shared" si="35"/>
        <v>0.51232876712328768</v>
      </c>
      <c r="V109" s="27">
        <v>22.68</v>
      </c>
      <c r="W109" s="30"/>
      <c r="X109" s="32">
        <v>0.05</v>
      </c>
      <c r="Y109" s="35" t="s">
        <v>54</v>
      </c>
      <c r="Z109" s="67">
        <f t="shared" si="36"/>
        <v>-0.25</v>
      </c>
      <c r="AA109" s="2">
        <f t="shared" si="37"/>
        <v>273.75</v>
      </c>
      <c r="AB109" s="77">
        <f t="shared" si="50"/>
        <v>13.6875</v>
      </c>
      <c r="AC109" s="2">
        <f t="shared" si="51"/>
        <v>104.9375</v>
      </c>
      <c r="AD109" s="14">
        <f>AB109*V109</f>
        <v>310.4325</v>
      </c>
      <c r="AE109" s="71" t="s">
        <v>176</v>
      </c>
    </row>
    <row r="110" spans="1:31">
      <c r="A110" s="35" t="s">
        <v>105</v>
      </c>
      <c r="B110" s="35" t="s">
        <v>7</v>
      </c>
      <c r="C110" s="35" t="s">
        <v>7</v>
      </c>
      <c r="D110" s="35" t="s">
        <v>9</v>
      </c>
      <c r="E110" s="35" t="s">
        <v>6</v>
      </c>
      <c r="F110" s="35" t="s">
        <v>108</v>
      </c>
      <c r="G110" s="35"/>
      <c r="H110" s="35" t="s">
        <v>109</v>
      </c>
      <c r="I110" s="35" t="s">
        <v>110</v>
      </c>
      <c r="J110" s="35" t="s">
        <v>52</v>
      </c>
      <c r="K110" s="1">
        <v>2</v>
      </c>
      <c r="L110" s="63">
        <v>0</v>
      </c>
      <c r="M110" s="32">
        <v>0</v>
      </c>
      <c r="N110" s="1">
        <v>0</v>
      </c>
      <c r="O110" s="30">
        <f t="shared" si="34"/>
        <v>0</v>
      </c>
      <c r="P110" s="3"/>
      <c r="Q110" s="6"/>
      <c r="R110" s="4">
        <f t="shared" si="32"/>
        <v>0</v>
      </c>
      <c r="S110" s="4">
        <f t="shared" si="29"/>
        <v>0</v>
      </c>
      <c r="T110" s="1">
        <v>0</v>
      </c>
      <c r="U110" s="9">
        <f t="shared" si="35"/>
        <v>0</v>
      </c>
      <c r="V110" s="27">
        <v>22.68</v>
      </c>
      <c r="W110" s="30"/>
      <c r="X110" s="32">
        <f>M110</f>
        <v>0</v>
      </c>
      <c r="Y110" s="35" t="s">
        <v>56</v>
      </c>
      <c r="Z110" s="67">
        <f t="shared" si="36"/>
        <v>0</v>
      </c>
      <c r="AA110" s="2">
        <f t="shared" si="37"/>
        <v>2</v>
      </c>
      <c r="AB110" s="77">
        <f t="shared" si="50"/>
        <v>0</v>
      </c>
      <c r="AC110" s="2">
        <f t="shared" si="51"/>
        <v>0</v>
      </c>
      <c r="AD110" s="14">
        <f t="shared" si="33"/>
        <v>0</v>
      </c>
    </row>
    <row r="111" spans="1:31">
      <c r="A111" s="35" t="s">
        <v>105</v>
      </c>
      <c r="B111" s="35" t="s">
        <v>7</v>
      </c>
      <c r="C111" s="35" t="s">
        <v>7</v>
      </c>
      <c r="D111" s="35" t="s">
        <v>9</v>
      </c>
      <c r="E111" s="35" t="s">
        <v>6</v>
      </c>
      <c r="F111" s="35" t="s">
        <v>108</v>
      </c>
      <c r="G111" s="35"/>
      <c r="H111" s="35" t="s">
        <v>109</v>
      </c>
      <c r="I111" s="35" t="s">
        <v>110</v>
      </c>
      <c r="J111" s="35" t="s">
        <v>1</v>
      </c>
      <c r="K111" s="1">
        <v>4</v>
      </c>
      <c r="L111" s="63">
        <v>0</v>
      </c>
      <c r="M111" s="32">
        <f>L111/K111</f>
        <v>0</v>
      </c>
      <c r="N111" s="1">
        <v>1</v>
      </c>
      <c r="O111" s="30">
        <f t="shared" si="34"/>
        <v>1.2</v>
      </c>
      <c r="P111" s="3"/>
      <c r="Q111" s="6"/>
      <c r="R111" s="4">
        <f t="shared" si="32"/>
        <v>0.3</v>
      </c>
      <c r="S111" s="4">
        <f t="shared" si="29"/>
        <v>0.36</v>
      </c>
      <c r="T111" s="1">
        <v>1</v>
      </c>
      <c r="U111" s="9">
        <f t="shared" si="35"/>
        <v>0.25</v>
      </c>
      <c r="V111" s="27">
        <v>22.68</v>
      </c>
      <c r="W111" s="30"/>
      <c r="X111" s="32">
        <f>M111</f>
        <v>0</v>
      </c>
      <c r="Y111" s="35" t="s">
        <v>56</v>
      </c>
      <c r="Z111" s="67">
        <f t="shared" si="36"/>
        <v>0</v>
      </c>
      <c r="AA111" s="2">
        <f t="shared" si="37"/>
        <v>4</v>
      </c>
      <c r="AB111" s="77">
        <f t="shared" si="50"/>
        <v>0</v>
      </c>
      <c r="AC111" s="2">
        <f t="shared" si="51"/>
        <v>0</v>
      </c>
      <c r="AD111" s="14">
        <f t="shared" si="33"/>
        <v>0</v>
      </c>
      <c r="AE111" s="81"/>
    </row>
    <row r="112" spans="1:31">
      <c r="A112" s="35" t="s">
        <v>105</v>
      </c>
      <c r="B112" s="35" t="s">
        <v>7</v>
      </c>
      <c r="C112" s="35" t="s">
        <v>7</v>
      </c>
      <c r="D112" s="35" t="s">
        <v>9</v>
      </c>
      <c r="E112" s="35" t="s">
        <v>6</v>
      </c>
      <c r="F112" s="35" t="s">
        <v>108</v>
      </c>
      <c r="G112" s="35"/>
      <c r="H112" s="35" t="s">
        <v>109</v>
      </c>
      <c r="I112" s="35" t="s">
        <v>110</v>
      </c>
      <c r="J112" s="35" t="s">
        <v>2</v>
      </c>
      <c r="K112" s="1">
        <v>3</v>
      </c>
      <c r="L112" s="63">
        <v>1</v>
      </c>
      <c r="M112" s="32">
        <v>0</v>
      </c>
      <c r="N112" s="1">
        <v>4</v>
      </c>
      <c r="O112" s="30">
        <f t="shared" si="34"/>
        <v>4.8</v>
      </c>
      <c r="P112" s="3"/>
      <c r="Q112" s="6"/>
      <c r="R112" s="4">
        <f t="shared" si="32"/>
        <v>1.5999999999999999</v>
      </c>
      <c r="S112" s="4">
        <f t="shared" si="29"/>
        <v>1.9199999999999997</v>
      </c>
      <c r="T112" s="1">
        <v>1</v>
      </c>
      <c r="U112" s="9">
        <f t="shared" si="35"/>
        <v>0.33333333333333331</v>
      </c>
      <c r="V112" s="27">
        <v>22.68</v>
      </c>
      <c r="W112" s="30"/>
      <c r="X112" s="32">
        <f>M112</f>
        <v>0</v>
      </c>
      <c r="Y112" s="35" t="s">
        <v>56</v>
      </c>
      <c r="Z112" s="67">
        <f t="shared" si="36"/>
        <v>0</v>
      </c>
      <c r="AA112" s="2">
        <f t="shared" si="37"/>
        <v>3</v>
      </c>
      <c r="AB112" s="77">
        <f t="shared" si="50"/>
        <v>0</v>
      </c>
      <c r="AC112" s="2">
        <f t="shared" si="51"/>
        <v>0</v>
      </c>
      <c r="AD112" s="14">
        <f t="shared" si="33"/>
        <v>0</v>
      </c>
    </row>
    <row r="113" spans="1:31">
      <c r="A113" s="35" t="s">
        <v>105</v>
      </c>
      <c r="B113" s="35" t="s">
        <v>7</v>
      </c>
      <c r="C113" s="35" t="s">
        <v>7</v>
      </c>
      <c r="D113" s="35" t="s">
        <v>9</v>
      </c>
      <c r="E113" s="35" t="s">
        <v>6</v>
      </c>
      <c r="F113" s="35" t="s">
        <v>108</v>
      </c>
      <c r="G113" s="35"/>
      <c r="H113" s="35" t="s">
        <v>109</v>
      </c>
      <c r="I113" s="35" t="s">
        <v>110</v>
      </c>
      <c r="J113" s="35" t="s">
        <v>3</v>
      </c>
      <c r="K113" s="1">
        <v>0</v>
      </c>
      <c r="L113" s="63">
        <v>0</v>
      </c>
      <c r="M113" s="33">
        <v>0</v>
      </c>
      <c r="N113" s="1">
        <v>0</v>
      </c>
      <c r="O113" s="25">
        <f t="shared" si="34"/>
        <v>0</v>
      </c>
      <c r="P113" s="3"/>
      <c r="Q113" s="6"/>
      <c r="R113" s="4" t="e">
        <f t="shared" si="32"/>
        <v>#DIV/0!</v>
      </c>
      <c r="S113" s="4" t="e">
        <f t="shared" si="29"/>
        <v>#DIV/0!</v>
      </c>
      <c r="T113" s="1">
        <v>0</v>
      </c>
      <c r="U113" s="9" t="e">
        <f t="shared" si="35"/>
        <v>#DIV/0!</v>
      </c>
      <c r="V113" s="27">
        <v>22.68</v>
      </c>
      <c r="W113" s="25"/>
      <c r="X113" s="33">
        <f>M113</f>
        <v>0</v>
      </c>
      <c r="Y113" s="35" t="s">
        <v>56</v>
      </c>
      <c r="Z113" s="67">
        <f t="shared" si="36"/>
        <v>0</v>
      </c>
      <c r="AA113" s="2">
        <f t="shared" si="37"/>
        <v>0</v>
      </c>
      <c r="AB113" s="77">
        <f t="shared" si="50"/>
        <v>0</v>
      </c>
      <c r="AC113" s="2">
        <f t="shared" si="51"/>
        <v>0</v>
      </c>
      <c r="AD113" s="14">
        <f t="shared" si="33"/>
        <v>0</v>
      </c>
    </row>
    <row r="114" spans="1:31" s="50" customFormat="1">
      <c r="A114" s="42" t="s">
        <v>105</v>
      </c>
      <c r="B114" s="42" t="s">
        <v>7</v>
      </c>
      <c r="C114" s="42" t="s">
        <v>7</v>
      </c>
      <c r="D114" s="42" t="s">
        <v>9</v>
      </c>
      <c r="E114" s="42" t="s">
        <v>6</v>
      </c>
      <c r="F114" s="42" t="s">
        <v>108</v>
      </c>
      <c r="G114" s="42"/>
      <c r="H114" s="42" t="s">
        <v>109</v>
      </c>
      <c r="I114" s="42" t="s">
        <v>110</v>
      </c>
      <c r="J114" s="42" t="s">
        <v>136</v>
      </c>
      <c r="K114" s="43">
        <v>376</v>
      </c>
      <c r="L114" s="64">
        <v>19</v>
      </c>
      <c r="M114" s="45">
        <f t="shared" ref="M114:M128" si="52">L114/K114</f>
        <v>5.0531914893617018E-2</v>
      </c>
      <c r="N114" s="44">
        <v>380</v>
      </c>
      <c r="O114" s="51">
        <f t="shared" si="34"/>
        <v>456</v>
      </c>
      <c r="P114" s="3"/>
      <c r="Q114" s="6"/>
      <c r="R114" s="47">
        <f t="shared" si="32"/>
        <v>1.2127659574468086</v>
      </c>
      <c r="S114" s="47">
        <f t="shared" si="29"/>
        <v>1.4553191489361703</v>
      </c>
      <c r="T114" s="36">
        <v>190</v>
      </c>
      <c r="U114" s="22">
        <f t="shared" si="35"/>
        <v>0.50531914893617025</v>
      </c>
      <c r="V114" s="23">
        <v>22.68</v>
      </c>
      <c r="W114" s="39"/>
      <c r="X114" s="45"/>
      <c r="Y114" s="42"/>
      <c r="Z114" s="68"/>
      <c r="AA114" s="48"/>
      <c r="AB114" s="78"/>
      <c r="AC114" s="48"/>
      <c r="AD114" s="49"/>
    </row>
    <row r="115" spans="1:31">
      <c r="A115" s="35" t="s">
        <v>114</v>
      </c>
      <c r="B115" s="35" t="s">
        <v>7</v>
      </c>
      <c r="C115" s="35" t="s">
        <v>7</v>
      </c>
      <c r="D115" s="35" t="s">
        <v>10</v>
      </c>
      <c r="E115" s="35" t="s">
        <v>115</v>
      </c>
      <c r="F115" s="35" t="s">
        <v>111</v>
      </c>
      <c r="G115" s="35"/>
      <c r="H115" s="35" t="s">
        <v>112</v>
      </c>
      <c r="I115" s="35" t="s">
        <v>113</v>
      </c>
      <c r="J115" s="35" t="s">
        <v>59</v>
      </c>
      <c r="K115" s="1">
        <v>52</v>
      </c>
      <c r="L115" s="63">
        <v>20</v>
      </c>
      <c r="M115" s="32">
        <f t="shared" si="52"/>
        <v>0.38461538461538464</v>
      </c>
      <c r="N115" s="1">
        <v>271</v>
      </c>
      <c r="O115" s="30">
        <f t="shared" si="34"/>
        <v>325.2</v>
      </c>
      <c r="P115" s="3"/>
      <c r="Q115" s="4"/>
      <c r="R115" s="4">
        <f t="shared" si="32"/>
        <v>6.2538461538461538</v>
      </c>
      <c r="S115" s="4">
        <f t="shared" si="29"/>
        <v>7.5046153846153842</v>
      </c>
      <c r="T115" s="1">
        <v>49</v>
      </c>
      <c r="U115" s="9">
        <f t="shared" si="35"/>
        <v>0.94230769230769229</v>
      </c>
      <c r="V115" s="6">
        <v>25.3</v>
      </c>
      <c r="W115" s="30"/>
      <c r="X115" s="32">
        <v>0.18</v>
      </c>
      <c r="Y115" s="35" t="s">
        <v>55</v>
      </c>
      <c r="Z115" s="67">
        <f t="shared" si="36"/>
        <v>0.1</v>
      </c>
      <c r="AA115" s="2">
        <f t="shared" si="37"/>
        <v>57.2</v>
      </c>
      <c r="AB115" s="77">
        <f t="shared" ref="AB115:AB120" si="53">X115*AA115</f>
        <v>10.295999999999999</v>
      </c>
      <c r="AC115" s="2">
        <f t="shared" ref="AC115:AC120" si="54">K115-AA115+AB115</f>
        <v>5.0959999999999965</v>
      </c>
      <c r="AD115" s="14">
        <f t="shared" si="33"/>
        <v>260.48879999999997</v>
      </c>
    </row>
    <row r="116" spans="1:31">
      <c r="A116" s="35" t="s">
        <v>114</v>
      </c>
      <c r="B116" s="35" t="s">
        <v>7</v>
      </c>
      <c r="C116" s="35" t="s">
        <v>7</v>
      </c>
      <c r="D116" s="35" t="s">
        <v>10</v>
      </c>
      <c r="E116" s="35" t="s">
        <v>115</v>
      </c>
      <c r="F116" s="35" t="s">
        <v>111</v>
      </c>
      <c r="G116" s="35"/>
      <c r="H116" s="35" t="s">
        <v>112</v>
      </c>
      <c r="I116" s="35" t="s">
        <v>113</v>
      </c>
      <c r="J116" s="35" t="s">
        <v>15</v>
      </c>
      <c r="K116" s="1">
        <v>3202</v>
      </c>
      <c r="L116" s="63">
        <v>517</v>
      </c>
      <c r="M116" s="32">
        <f t="shared" si="52"/>
        <v>0.16146158650843223</v>
      </c>
      <c r="N116" s="1">
        <v>25473</v>
      </c>
      <c r="O116" s="30">
        <f t="shared" si="34"/>
        <v>30567.599999999999</v>
      </c>
      <c r="P116" s="3"/>
      <c r="Q116" s="6"/>
      <c r="R116" s="4">
        <f t="shared" si="32"/>
        <v>9.5464084946908176</v>
      </c>
      <c r="S116" s="4">
        <f t="shared" si="29"/>
        <v>11.45569019362898</v>
      </c>
      <c r="T116" s="1">
        <v>3178</v>
      </c>
      <c r="U116" s="9">
        <f t="shared" si="35"/>
        <v>0.99250468457214236</v>
      </c>
      <c r="V116" s="27">
        <v>25.3</v>
      </c>
      <c r="W116" s="30"/>
      <c r="X116" s="32">
        <v>0.15</v>
      </c>
      <c r="Y116" s="35" t="s">
        <v>55</v>
      </c>
      <c r="Z116" s="67">
        <f t="shared" si="36"/>
        <v>0.1</v>
      </c>
      <c r="AA116" s="2">
        <f>K116*(1+Z116)</f>
        <v>3522.2000000000003</v>
      </c>
      <c r="AB116" s="77">
        <f>X116*AA116</f>
        <v>528.33000000000004</v>
      </c>
      <c r="AC116" s="2">
        <f t="shared" si="54"/>
        <v>208.12999999999977</v>
      </c>
      <c r="AD116" s="14">
        <f>AB116*V116</f>
        <v>13366.749000000002</v>
      </c>
      <c r="AE116" s="71" t="s">
        <v>177</v>
      </c>
    </row>
    <row r="117" spans="1:31">
      <c r="A117" s="35" t="s">
        <v>114</v>
      </c>
      <c r="B117" s="35" t="s">
        <v>7</v>
      </c>
      <c r="C117" s="35" t="s">
        <v>7</v>
      </c>
      <c r="D117" s="35" t="s">
        <v>10</v>
      </c>
      <c r="E117" s="35" t="s">
        <v>115</v>
      </c>
      <c r="F117" s="35" t="s">
        <v>111</v>
      </c>
      <c r="G117" s="35"/>
      <c r="H117" s="35" t="s">
        <v>112</v>
      </c>
      <c r="I117" s="35" t="s">
        <v>113</v>
      </c>
      <c r="J117" s="35" t="s">
        <v>52</v>
      </c>
      <c r="K117" s="1">
        <v>116</v>
      </c>
      <c r="L117" s="63">
        <v>30</v>
      </c>
      <c r="M117" s="32">
        <f t="shared" si="52"/>
        <v>0.25862068965517243</v>
      </c>
      <c r="N117" s="1">
        <v>536</v>
      </c>
      <c r="O117" s="30">
        <f t="shared" si="34"/>
        <v>643.19999999999993</v>
      </c>
      <c r="P117" s="3"/>
      <c r="Q117" s="6"/>
      <c r="R117" s="4">
        <f t="shared" si="32"/>
        <v>5.5448275862068961</v>
      </c>
      <c r="S117" s="4">
        <f t="shared" si="29"/>
        <v>6.6537931034482751</v>
      </c>
      <c r="T117" s="1">
        <v>114</v>
      </c>
      <c r="U117" s="9">
        <f t="shared" si="35"/>
        <v>0.98275862068965514</v>
      </c>
      <c r="V117" s="27">
        <v>25.3</v>
      </c>
      <c r="W117" s="30"/>
      <c r="X117" s="32">
        <v>0.18</v>
      </c>
      <c r="Y117" s="35" t="s">
        <v>56</v>
      </c>
      <c r="Z117" s="67">
        <f t="shared" si="36"/>
        <v>0</v>
      </c>
      <c r="AA117" s="2">
        <f t="shared" si="37"/>
        <v>116</v>
      </c>
      <c r="AB117" s="77">
        <f t="shared" si="53"/>
        <v>20.88</v>
      </c>
      <c r="AC117" s="2">
        <f t="shared" si="54"/>
        <v>20.88</v>
      </c>
      <c r="AD117" s="14">
        <f t="shared" si="33"/>
        <v>528.26400000000001</v>
      </c>
    </row>
    <row r="118" spans="1:31">
      <c r="A118" s="35" t="s">
        <v>114</v>
      </c>
      <c r="B118" s="35" t="s">
        <v>7</v>
      </c>
      <c r="C118" s="35" t="s">
        <v>7</v>
      </c>
      <c r="D118" s="35" t="s">
        <v>10</v>
      </c>
      <c r="E118" s="35" t="s">
        <v>115</v>
      </c>
      <c r="F118" s="35" t="s">
        <v>111</v>
      </c>
      <c r="G118" s="35"/>
      <c r="H118" s="35" t="s">
        <v>112</v>
      </c>
      <c r="I118" s="35" t="s">
        <v>113</v>
      </c>
      <c r="J118" s="35" t="s">
        <v>1</v>
      </c>
      <c r="K118" s="1">
        <v>318</v>
      </c>
      <c r="L118" s="63">
        <v>53</v>
      </c>
      <c r="M118" s="32">
        <f t="shared" si="52"/>
        <v>0.16666666666666666</v>
      </c>
      <c r="N118" s="1">
        <v>1155</v>
      </c>
      <c r="O118" s="30">
        <f t="shared" si="34"/>
        <v>1386</v>
      </c>
      <c r="P118" s="3"/>
      <c r="Q118" s="6"/>
      <c r="R118" s="4">
        <f t="shared" si="32"/>
        <v>4.3584905660377355</v>
      </c>
      <c r="S118" s="4">
        <f t="shared" si="29"/>
        <v>5.2301886792452823</v>
      </c>
      <c r="T118" s="1">
        <v>310</v>
      </c>
      <c r="U118" s="9">
        <f t="shared" si="35"/>
        <v>0.97484276729559749</v>
      </c>
      <c r="V118" s="27">
        <v>25.3</v>
      </c>
      <c r="W118" s="30"/>
      <c r="X118" s="32">
        <v>0.18</v>
      </c>
      <c r="Y118" s="35" t="s">
        <v>55</v>
      </c>
      <c r="Z118" s="67">
        <f t="shared" si="36"/>
        <v>0.1</v>
      </c>
      <c r="AA118" s="2">
        <f t="shared" si="37"/>
        <v>349.8</v>
      </c>
      <c r="AB118" s="77">
        <f t="shared" si="53"/>
        <v>62.963999999999999</v>
      </c>
      <c r="AC118" s="2">
        <f t="shared" si="54"/>
        <v>31.163999999999987</v>
      </c>
      <c r="AD118" s="14">
        <f t="shared" si="33"/>
        <v>1592.9892</v>
      </c>
      <c r="AE118" s="71" t="s">
        <v>181</v>
      </c>
    </row>
    <row r="119" spans="1:31">
      <c r="A119" s="35" t="s">
        <v>114</v>
      </c>
      <c r="B119" s="35" t="s">
        <v>7</v>
      </c>
      <c r="C119" s="35" t="s">
        <v>7</v>
      </c>
      <c r="D119" s="35" t="s">
        <v>10</v>
      </c>
      <c r="E119" s="35" t="s">
        <v>115</v>
      </c>
      <c r="F119" s="35" t="s">
        <v>111</v>
      </c>
      <c r="G119" s="35"/>
      <c r="H119" s="35" t="s">
        <v>112</v>
      </c>
      <c r="I119" s="35" t="s">
        <v>113</v>
      </c>
      <c r="J119" s="35" t="s">
        <v>2</v>
      </c>
      <c r="K119" s="1">
        <v>425</v>
      </c>
      <c r="L119" s="63">
        <v>85</v>
      </c>
      <c r="M119" s="32">
        <f t="shared" si="52"/>
        <v>0.2</v>
      </c>
      <c r="N119" s="1">
        <v>2443</v>
      </c>
      <c r="O119" s="30">
        <f t="shared" si="34"/>
        <v>2931.6</v>
      </c>
      <c r="P119" s="3"/>
      <c r="Q119" s="6"/>
      <c r="R119" s="4">
        <f t="shared" si="32"/>
        <v>6.8978823529411759</v>
      </c>
      <c r="S119" s="4">
        <f t="shared" si="29"/>
        <v>8.2774588235294111</v>
      </c>
      <c r="T119" s="1">
        <v>420</v>
      </c>
      <c r="U119" s="9">
        <f t="shared" si="35"/>
        <v>0.9882352941176471</v>
      </c>
      <c r="V119" s="27">
        <v>25.3</v>
      </c>
      <c r="W119" s="30"/>
      <c r="X119" s="32">
        <v>0.18</v>
      </c>
      <c r="Y119" s="35" t="s">
        <v>55</v>
      </c>
      <c r="Z119" s="67">
        <f t="shared" si="36"/>
        <v>0.1</v>
      </c>
      <c r="AA119" s="2">
        <f t="shared" si="37"/>
        <v>467.50000000000006</v>
      </c>
      <c r="AB119" s="77">
        <f t="shared" si="53"/>
        <v>84.15</v>
      </c>
      <c r="AC119" s="2">
        <f t="shared" si="54"/>
        <v>41.649999999999949</v>
      </c>
      <c r="AD119" s="14">
        <f t="shared" si="33"/>
        <v>2128.9950000000003</v>
      </c>
    </row>
    <row r="120" spans="1:31">
      <c r="A120" s="35" t="s">
        <v>114</v>
      </c>
      <c r="B120" s="35" t="s">
        <v>7</v>
      </c>
      <c r="C120" s="35" t="s">
        <v>7</v>
      </c>
      <c r="D120" s="35" t="s">
        <v>10</v>
      </c>
      <c r="E120" s="35" t="s">
        <v>115</v>
      </c>
      <c r="F120" s="35" t="s">
        <v>111</v>
      </c>
      <c r="G120" s="35"/>
      <c r="H120" s="35" t="s">
        <v>112</v>
      </c>
      <c r="I120" s="35" t="s">
        <v>113</v>
      </c>
      <c r="J120" s="35" t="s">
        <v>3</v>
      </c>
      <c r="K120" s="1">
        <v>488</v>
      </c>
      <c r="L120" s="63">
        <v>87</v>
      </c>
      <c r="M120" s="33">
        <f t="shared" si="52"/>
        <v>0.17827868852459017</v>
      </c>
      <c r="N120" s="1">
        <v>2507</v>
      </c>
      <c r="O120" s="25">
        <f t="shared" si="34"/>
        <v>3008.4</v>
      </c>
      <c r="P120" s="3"/>
      <c r="Q120" s="6"/>
      <c r="R120" s="4">
        <f t="shared" si="32"/>
        <v>6.1647540983606559</v>
      </c>
      <c r="S120" s="4">
        <f t="shared" si="29"/>
        <v>7.3977049180327867</v>
      </c>
      <c r="T120" s="1">
        <v>484</v>
      </c>
      <c r="U120" s="9">
        <f t="shared" si="35"/>
        <v>0.99180327868852458</v>
      </c>
      <c r="V120" s="28">
        <v>25.3</v>
      </c>
      <c r="W120" s="25"/>
      <c r="X120" s="33">
        <v>0.18</v>
      </c>
      <c r="Y120" s="35" t="s">
        <v>56</v>
      </c>
      <c r="Z120" s="67">
        <f t="shared" si="36"/>
        <v>0</v>
      </c>
      <c r="AA120" s="2">
        <f t="shared" si="37"/>
        <v>488</v>
      </c>
      <c r="AB120" s="77">
        <f t="shared" si="53"/>
        <v>87.84</v>
      </c>
      <c r="AC120" s="2">
        <f t="shared" si="54"/>
        <v>87.84</v>
      </c>
      <c r="AD120" s="14">
        <f t="shared" si="33"/>
        <v>2222.3520000000003</v>
      </c>
      <c r="AE120" s="72"/>
    </row>
    <row r="121" spans="1:31" s="50" customFormat="1">
      <c r="A121" s="42" t="s">
        <v>114</v>
      </c>
      <c r="B121" s="42" t="s">
        <v>7</v>
      </c>
      <c r="C121" s="42" t="s">
        <v>7</v>
      </c>
      <c r="D121" s="42" t="s">
        <v>10</v>
      </c>
      <c r="E121" s="42" t="s">
        <v>115</v>
      </c>
      <c r="F121" s="42" t="s">
        <v>111</v>
      </c>
      <c r="G121" s="42"/>
      <c r="H121" s="42" t="s">
        <v>112</v>
      </c>
      <c r="I121" s="42" t="s">
        <v>113</v>
      </c>
      <c r="J121" s="42" t="s">
        <v>136</v>
      </c>
      <c r="K121" s="43">
        <v>4601</v>
      </c>
      <c r="L121" s="64">
        <v>792</v>
      </c>
      <c r="M121" s="45">
        <f t="shared" si="52"/>
        <v>0.17213649206694198</v>
      </c>
      <c r="N121" s="44">
        <v>32385</v>
      </c>
      <c r="O121" s="51">
        <f t="shared" si="34"/>
        <v>38862</v>
      </c>
      <c r="P121" s="3"/>
      <c r="Q121" s="6"/>
      <c r="R121" s="47">
        <f t="shared" si="32"/>
        <v>8.4464246902847204</v>
      </c>
      <c r="S121" s="47">
        <f t="shared" si="29"/>
        <v>10.135709628341663</v>
      </c>
      <c r="T121" s="36">
        <v>4555</v>
      </c>
      <c r="U121" s="22">
        <f t="shared" si="35"/>
        <v>0.99000217344055641</v>
      </c>
      <c r="V121" s="23">
        <v>25.3</v>
      </c>
      <c r="W121" s="39"/>
      <c r="X121" s="45"/>
      <c r="Y121" s="42"/>
      <c r="Z121" s="68"/>
      <c r="AA121" s="48"/>
      <c r="AB121" s="78"/>
      <c r="AC121" s="48"/>
      <c r="AD121" s="49"/>
    </row>
    <row r="122" spans="1:31">
      <c r="A122" s="35" t="s">
        <v>114</v>
      </c>
      <c r="B122" s="35" t="s">
        <v>7</v>
      </c>
      <c r="C122" s="35" t="s">
        <v>7</v>
      </c>
      <c r="D122" s="35" t="s">
        <v>10</v>
      </c>
      <c r="E122" s="35" t="s">
        <v>115</v>
      </c>
      <c r="F122" s="35" t="s">
        <v>116</v>
      </c>
      <c r="G122" s="35"/>
      <c r="H122" s="35" t="s">
        <v>117</v>
      </c>
      <c r="I122" s="35" t="s">
        <v>118</v>
      </c>
      <c r="J122" s="35" t="s">
        <v>59</v>
      </c>
      <c r="K122" s="1">
        <v>1</v>
      </c>
      <c r="L122" s="63">
        <v>1</v>
      </c>
      <c r="M122" s="11">
        <f t="shared" si="52"/>
        <v>1</v>
      </c>
      <c r="N122" s="1">
        <v>4</v>
      </c>
      <c r="O122" s="30">
        <f t="shared" si="34"/>
        <v>4.8</v>
      </c>
      <c r="P122" s="3"/>
      <c r="Q122" s="4"/>
      <c r="R122" s="4">
        <f t="shared" si="32"/>
        <v>4.8</v>
      </c>
      <c r="S122" s="4">
        <f t="shared" si="29"/>
        <v>5.76</v>
      </c>
      <c r="T122" s="1">
        <v>1</v>
      </c>
      <c r="U122" s="9">
        <f t="shared" si="35"/>
        <v>1</v>
      </c>
      <c r="V122" s="6">
        <v>25.3</v>
      </c>
      <c r="W122" s="30"/>
      <c r="X122" s="32">
        <v>0.1</v>
      </c>
      <c r="Y122" s="35" t="s">
        <v>56</v>
      </c>
      <c r="Z122" s="67">
        <f t="shared" si="36"/>
        <v>0</v>
      </c>
      <c r="AA122" s="2">
        <f t="shared" si="37"/>
        <v>1</v>
      </c>
      <c r="AB122" s="77">
        <f t="shared" ref="AB122:AB127" si="55">X122*AA122</f>
        <v>0.1</v>
      </c>
      <c r="AC122" s="2">
        <f t="shared" ref="AC122:AC127" si="56">K122-AA122+AB122</f>
        <v>0.1</v>
      </c>
      <c r="AD122" s="14">
        <f t="shared" si="33"/>
        <v>2.5300000000000002</v>
      </c>
    </row>
    <row r="123" spans="1:31">
      <c r="A123" s="35" t="s">
        <v>114</v>
      </c>
      <c r="B123" s="35" t="s">
        <v>7</v>
      </c>
      <c r="C123" s="35" t="s">
        <v>7</v>
      </c>
      <c r="D123" s="35" t="s">
        <v>10</v>
      </c>
      <c r="E123" s="35" t="s">
        <v>115</v>
      </c>
      <c r="F123" s="35" t="s">
        <v>116</v>
      </c>
      <c r="G123" s="35"/>
      <c r="H123" s="35" t="s">
        <v>117</v>
      </c>
      <c r="I123" s="35" t="s">
        <v>118</v>
      </c>
      <c r="J123" s="35" t="s">
        <v>15</v>
      </c>
      <c r="K123" s="1">
        <v>279</v>
      </c>
      <c r="L123" s="63">
        <v>45</v>
      </c>
      <c r="M123" s="11">
        <f t="shared" si="52"/>
        <v>0.16129032258064516</v>
      </c>
      <c r="N123" s="1">
        <v>2108</v>
      </c>
      <c r="O123" s="30">
        <f t="shared" si="34"/>
        <v>2529.6</v>
      </c>
      <c r="P123" s="3"/>
      <c r="Q123" s="6"/>
      <c r="R123" s="4">
        <f t="shared" si="32"/>
        <v>9.0666666666666664</v>
      </c>
      <c r="S123" s="4">
        <f t="shared" si="29"/>
        <v>10.879999999999999</v>
      </c>
      <c r="T123" s="1">
        <v>276</v>
      </c>
      <c r="U123" s="9">
        <f t="shared" si="35"/>
        <v>0.989247311827957</v>
      </c>
      <c r="V123" s="27">
        <v>25.3</v>
      </c>
      <c r="W123" s="30"/>
      <c r="X123" s="32">
        <v>0.1</v>
      </c>
      <c r="Y123" s="35" t="s">
        <v>55</v>
      </c>
      <c r="Z123" s="67">
        <f t="shared" si="36"/>
        <v>0.1</v>
      </c>
      <c r="AA123" s="2">
        <f t="shared" si="37"/>
        <v>306.90000000000003</v>
      </c>
      <c r="AB123" s="77">
        <f t="shared" si="55"/>
        <v>30.690000000000005</v>
      </c>
      <c r="AC123" s="2">
        <f t="shared" si="56"/>
        <v>2.7899999999999707</v>
      </c>
      <c r="AD123" s="14">
        <f>AB123*V123</f>
        <v>776.45700000000011</v>
      </c>
    </row>
    <row r="124" spans="1:31">
      <c r="A124" s="35" t="s">
        <v>114</v>
      </c>
      <c r="B124" s="35" t="s">
        <v>7</v>
      </c>
      <c r="C124" s="35" t="s">
        <v>7</v>
      </c>
      <c r="D124" s="35" t="s">
        <v>10</v>
      </c>
      <c r="E124" s="35" t="s">
        <v>115</v>
      </c>
      <c r="F124" s="35" t="s">
        <v>116</v>
      </c>
      <c r="G124" s="35"/>
      <c r="H124" s="35" t="s">
        <v>117</v>
      </c>
      <c r="I124" s="35" t="s">
        <v>118</v>
      </c>
      <c r="J124" s="35" t="s">
        <v>52</v>
      </c>
      <c r="K124" s="1">
        <v>5</v>
      </c>
      <c r="L124" s="63">
        <v>0</v>
      </c>
      <c r="M124" s="11">
        <f t="shared" si="52"/>
        <v>0</v>
      </c>
      <c r="N124" s="1">
        <v>30</v>
      </c>
      <c r="O124" s="30">
        <f t="shared" si="34"/>
        <v>36</v>
      </c>
      <c r="P124" s="3"/>
      <c r="Q124" s="6"/>
      <c r="R124" s="4">
        <f t="shared" si="32"/>
        <v>7.2</v>
      </c>
      <c r="S124" s="4">
        <f t="shared" si="29"/>
        <v>8.64</v>
      </c>
      <c r="T124" s="1">
        <v>5</v>
      </c>
      <c r="U124" s="9">
        <f t="shared" si="35"/>
        <v>1</v>
      </c>
      <c r="V124" s="27">
        <v>25.3</v>
      </c>
      <c r="W124" s="30"/>
      <c r="X124" s="32">
        <v>0.1</v>
      </c>
      <c r="Y124" s="35" t="s">
        <v>55</v>
      </c>
      <c r="Z124" s="67">
        <f t="shared" si="36"/>
        <v>0.1</v>
      </c>
      <c r="AA124" s="2">
        <f t="shared" si="37"/>
        <v>5.5</v>
      </c>
      <c r="AB124" s="77">
        <f t="shared" si="55"/>
        <v>0.55000000000000004</v>
      </c>
      <c r="AC124" s="2">
        <f t="shared" si="56"/>
        <v>5.0000000000000044E-2</v>
      </c>
      <c r="AD124" s="14">
        <f t="shared" si="33"/>
        <v>13.915000000000001</v>
      </c>
    </row>
    <row r="125" spans="1:31">
      <c r="A125" s="35" t="s">
        <v>114</v>
      </c>
      <c r="B125" s="35" t="s">
        <v>7</v>
      </c>
      <c r="C125" s="35" t="s">
        <v>7</v>
      </c>
      <c r="D125" s="35" t="s">
        <v>10</v>
      </c>
      <c r="E125" s="35" t="s">
        <v>115</v>
      </c>
      <c r="F125" s="35" t="s">
        <v>116</v>
      </c>
      <c r="G125" s="35"/>
      <c r="H125" s="35" t="s">
        <v>117</v>
      </c>
      <c r="I125" s="35" t="s">
        <v>118</v>
      </c>
      <c r="J125" s="35" t="s">
        <v>1</v>
      </c>
      <c r="K125" s="1">
        <v>10</v>
      </c>
      <c r="L125" s="63">
        <v>0</v>
      </c>
      <c r="M125" s="11">
        <f t="shared" si="52"/>
        <v>0</v>
      </c>
      <c r="N125" s="1">
        <v>32</v>
      </c>
      <c r="O125" s="30">
        <f t="shared" si="34"/>
        <v>38.4</v>
      </c>
      <c r="P125" s="3"/>
      <c r="Q125" s="6"/>
      <c r="R125" s="4">
        <f t="shared" si="32"/>
        <v>3.84</v>
      </c>
      <c r="S125" s="4">
        <f t="shared" si="29"/>
        <v>4.6079999999999997</v>
      </c>
      <c r="T125" s="1">
        <v>10</v>
      </c>
      <c r="U125" s="9">
        <f t="shared" si="35"/>
        <v>1</v>
      </c>
      <c r="V125" s="27">
        <v>25.3</v>
      </c>
      <c r="W125" s="30"/>
      <c r="X125" s="32">
        <v>0.1</v>
      </c>
      <c r="Y125" s="35" t="s">
        <v>55</v>
      </c>
      <c r="Z125" s="67">
        <f t="shared" si="36"/>
        <v>0.1</v>
      </c>
      <c r="AA125" s="2">
        <f t="shared" si="37"/>
        <v>11</v>
      </c>
      <c r="AB125" s="77">
        <f t="shared" si="55"/>
        <v>1.1000000000000001</v>
      </c>
      <c r="AC125" s="2">
        <f t="shared" si="56"/>
        <v>0.10000000000000009</v>
      </c>
      <c r="AD125" s="14">
        <f t="shared" si="33"/>
        <v>27.830000000000002</v>
      </c>
    </row>
    <row r="126" spans="1:31">
      <c r="A126" s="35" t="s">
        <v>114</v>
      </c>
      <c r="B126" s="35" t="s">
        <v>7</v>
      </c>
      <c r="C126" s="35" t="s">
        <v>7</v>
      </c>
      <c r="D126" s="35" t="s">
        <v>10</v>
      </c>
      <c r="E126" s="35" t="s">
        <v>115</v>
      </c>
      <c r="F126" s="35" t="s">
        <v>116</v>
      </c>
      <c r="G126" s="35"/>
      <c r="H126" s="35" t="s">
        <v>117</v>
      </c>
      <c r="I126" s="35" t="s">
        <v>118</v>
      </c>
      <c r="J126" s="35" t="s">
        <v>2</v>
      </c>
      <c r="K126" s="1">
        <v>19</v>
      </c>
      <c r="L126" s="63">
        <v>2</v>
      </c>
      <c r="M126" s="11">
        <f t="shared" si="52"/>
        <v>0.10526315789473684</v>
      </c>
      <c r="N126" s="1">
        <v>113</v>
      </c>
      <c r="O126" s="30">
        <f t="shared" si="34"/>
        <v>135.6</v>
      </c>
      <c r="P126" s="3"/>
      <c r="Q126" s="6"/>
      <c r="R126" s="4">
        <f t="shared" si="32"/>
        <v>7.1368421052631579</v>
      </c>
      <c r="S126" s="4">
        <f t="shared" ref="S126:S149" si="57">R126*1.2</f>
        <v>8.5642105263157884</v>
      </c>
      <c r="T126" s="1">
        <v>19</v>
      </c>
      <c r="U126" s="9">
        <f t="shared" si="35"/>
        <v>1</v>
      </c>
      <c r="V126" s="27">
        <v>25.3</v>
      </c>
      <c r="W126" s="30"/>
      <c r="X126" s="32">
        <v>0.1</v>
      </c>
      <c r="Y126" s="35" t="s">
        <v>55</v>
      </c>
      <c r="Z126" s="67">
        <f t="shared" si="36"/>
        <v>0.1</v>
      </c>
      <c r="AA126" s="2">
        <f t="shared" si="37"/>
        <v>20.900000000000002</v>
      </c>
      <c r="AB126" s="77">
        <f t="shared" si="55"/>
        <v>2.0900000000000003</v>
      </c>
      <c r="AC126" s="2">
        <f t="shared" si="56"/>
        <v>0.18999999999999817</v>
      </c>
      <c r="AD126" s="14">
        <f t="shared" si="33"/>
        <v>52.87700000000001</v>
      </c>
    </row>
    <row r="127" spans="1:31">
      <c r="A127" s="35" t="s">
        <v>114</v>
      </c>
      <c r="B127" s="35" t="s">
        <v>7</v>
      </c>
      <c r="C127" s="35" t="s">
        <v>7</v>
      </c>
      <c r="D127" s="35" t="s">
        <v>10</v>
      </c>
      <c r="E127" s="35" t="s">
        <v>115</v>
      </c>
      <c r="F127" s="35" t="s">
        <v>116</v>
      </c>
      <c r="G127" s="35"/>
      <c r="H127" s="35" t="s">
        <v>117</v>
      </c>
      <c r="I127" s="35" t="s">
        <v>118</v>
      </c>
      <c r="J127" s="35" t="s">
        <v>3</v>
      </c>
      <c r="K127" s="1">
        <v>29</v>
      </c>
      <c r="L127" s="63">
        <v>1</v>
      </c>
      <c r="M127" s="11">
        <f t="shared" si="52"/>
        <v>3.4482758620689655E-2</v>
      </c>
      <c r="N127" s="1">
        <v>171</v>
      </c>
      <c r="O127" s="25">
        <f t="shared" si="34"/>
        <v>205.2</v>
      </c>
      <c r="P127" s="3"/>
      <c r="Q127" s="6"/>
      <c r="R127" s="4">
        <f t="shared" si="32"/>
        <v>7.0758620689655167</v>
      </c>
      <c r="S127" s="4">
        <f t="shared" si="57"/>
        <v>8.4910344827586197</v>
      </c>
      <c r="T127" s="1">
        <v>29</v>
      </c>
      <c r="U127" s="9">
        <f t="shared" si="35"/>
        <v>1</v>
      </c>
      <c r="V127" s="28">
        <v>25.3</v>
      </c>
      <c r="W127" s="25"/>
      <c r="X127" s="33">
        <v>0.1</v>
      </c>
      <c r="Y127" s="35" t="s">
        <v>55</v>
      </c>
      <c r="Z127" s="67">
        <f t="shared" si="36"/>
        <v>0.1</v>
      </c>
      <c r="AA127" s="2">
        <f t="shared" si="37"/>
        <v>31.900000000000002</v>
      </c>
      <c r="AB127" s="77">
        <f t="shared" si="55"/>
        <v>3.1900000000000004</v>
      </c>
      <c r="AC127" s="2">
        <f t="shared" si="56"/>
        <v>0.28999999999999826</v>
      </c>
      <c r="AD127" s="14">
        <f t="shared" si="33"/>
        <v>80.707000000000008</v>
      </c>
    </row>
    <row r="128" spans="1:31" s="50" customFormat="1">
      <c r="A128" s="42" t="s">
        <v>114</v>
      </c>
      <c r="B128" s="42" t="s">
        <v>7</v>
      </c>
      <c r="C128" s="42" t="s">
        <v>7</v>
      </c>
      <c r="D128" s="42" t="s">
        <v>10</v>
      </c>
      <c r="E128" s="42" t="s">
        <v>115</v>
      </c>
      <c r="F128" s="42" t="s">
        <v>116</v>
      </c>
      <c r="G128" s="42"/>
      <c r="H128" s="42" t="s">
        <v>117</v>
      </c>
      <c r="I128" s="42" t="s">
        <v>118</v>
      </c>
      <c r="J128" s="42" t="s">
        <v>136</v>
      </c>
      <c r="K128" s="43">
        <v>343</v>
      </c>
      <c r="L128" s="64">
        <v>49</v>
      </c>
      <c r="M128" s="45">
        <f t="shared" si="52"/>
        <v>0.14285714285714285</v>
      </c>
      <c r="N128" s="44">
        <v>2458</v>
      </c>
      <c r="O128" s="51">
        <f t="shared" si="34"/>
        <v>2949.6</v>
      </c>
      <c r="P128" s="3"/>
      <c r="Q128" s="6"/>
      <c r="R128" s="47">
        <f t="shared" si="32"/>
        <v>8.5994169096209916</v>
      </c>
      <c r="S128" s="47">
        <f t="shared" si="57"/>
        <v>10.31930029154519</v>
      </c>
      <c r="T128" s="36">
        <v>340</v>
      </c>
      <c r="U128" s="22">
        <f t="shared" si="35"/>
        <v>0.99125364431486884</v>
      </c>
      <c r="V128" s="23">
        <v>25.3</v>
      </c>
      <c r="W128" s="39"/>
      <c r="X128" s="45"/>
      <c r="Y128" s="42"/>
      <c r="Z128" s="68"/>
      <c r="AA128" s="48"/>
      <c r="AB128" s="78"/>
      <c r="AC128" s="48"/>
      <c r="AD128" s="49"/>
    </row>
    <row r="129" spans="1:30">
      <c r="A129" s="35" t="s">
        <v>114</v>
      </c>
      <c r="B129" s="35" t="s">
        <v>7</v>
      </c>
      <c r="C129" s="35" t="s">
        <v>7</v>
      </c>
      <c r="D129" s="35" t="s">
        <v>10</v>
      </c>
      <c r="E129" s="35" t="s">
        <v>115</v>
      </c>
      <c r="F129" s="35" t="s">
        <v>119</v>
      </c>
      <c r="G129" s="35"/>
      <c r="H129" s="35" t="s">
        <v>120</v>
      </c>
      <c r="I129" s="35" t="s">
        <v>121</v>
      </c>
      <c r="J129" s="35" t="s">
        <v>59</v>
      </c>
      <c r="K129" s="1">
        <v>2</v>
      </c>
      <c r="L129" s="63">
        <v>2</v>
      </c>
      <c r="M129" s="32">
        <v>0</v>
      </c>
      <c r="N129" s="1">
        <v>7</v>
      </c>
      <c r="O129" s="30">
        <f t="shared" si="34"/>
        <v>8.4</v>
      </c>
      <c r="P129" s="3"/>
      <c r="Q129" s="4"/>
      <c r="R129" s="4">
        <f t="shared" si="32"/>
        <v>4.2</v>
      </c>
      <c r="S129" s="4">
        <f t="shared" si="57"/>
        <v>5.04</v>
      </c>
      <c r="T129" s="1">
        <v>2</v>
      </c>
      <c r="U129" s="9">
        <f t="shared" si="35"/>
        <v>1</v>
      </c>
      <c r="V129" s="6">
        <v>25.3</v>
      </c>
      <c r="W129" s="30"/>
      <c r="X129" s="32">
        <v>0.15</v>
      </c>
      <c r="Y129" s="35" t="s">
        <v>56</v>
      </c>
      <c r="Z129" s="67">
        <f t="shared" si="36"/>
        <v>0</v>
      </c>
      <c r="AA129" s="2">
        <f t="shared" si="37"/>
        <v>2</v>
      </c>
      <c r="AB129" s="77">
        <f t="shared" ref="AB129:AB134" si="58">X129*AA129</f>
        <v>0.3</v>
      </c>
      <c r="AC129" s="2">
        <f t="shared" ref="AC129:AC134" si="59">K129-AA129+AB129</f>
        <v>0.3</v>
      </c>
      <c r="AD129" s="14">
        <f t="shared" si="33"/>
        <v>7.59</v>
      </c>
    </row>
    <row r="130" spans="1:30">
      <c r="A130" s="35" t="s">
        <v>114</v>
      </c>
      <c r="B130" s="35" t="s">
        <v>7</v>
      </c>
      <c r="C130" s="35" t="s">
        <v>7</v>
      </c>
      <c r="D130" s="35" t="s">
        <v>10</v>
      </c>
      <c r="E130" s="35" t="s">
        <v>115</v>
      </c>
      <c r="F130" s="35" t="s">
        <v>119</v>
      </c>
      <c r="G130" s="35"/>
      <c r="H130" s="35" t="s">
        <v>120</v>
      </c>
      <c r="I130" s="35" t="s">
        <v>121</v>
      </c>
      <c r="J130" s="35" t="s">
        <v>15</v>
      </c>
      <c r="K130" s="1">
        <v>267</v>
      </c>
      <c r="L130" s="63">
        <v>60</v>
      </c>
      <c r="M130" s="11">
        <f t="shared" ref="M130:M142" si="60">L130/K130</f>
        <v>0.2247191011235955</v>
      </c>
      <c r="N130" s="1">
        <v>1851</v>
      </c>
      <c r="O130" s="30">
        <f t="shared" si="34"/>
        <v>2221.1999999999998</v>
      </c>
      <c r="P130" s="3"/>
      <c r="Q130" s="6"/>
      <c r="R130" s="4">
        <f t="shared" si="32"/>
        <v>8.3191011235955052</v>
      </c>
      <c r="S130" s="4">
        <f>R130*1.2</f>
        <v>9.9829213483146066</v>
      </c>
      <c r="T130" s="1">
        <v>264</v>
      </c>
      <c r="U130" s="9">
        <f t="shared" si="35"/>
        <v>0.9887640449438202</v>
      </c>
      <c r="V130" s="27">
        <v>25.3</v>
      </c>
      <c r="W130" s="30"/>
      <c r="X130" s="32">
        <v>0.1</v>
      </c>
      <c r="Y130" s="35" t="s">
        <v>55</v>
      </c>
      <c r="Z130" s="67">
        <f t="shared" si="36"/>
        <v>0.1</v>
      </c>
      <c r="AA130" s="2">
        <f t="shared" si="37"/>
        <v>293.70000000000005</v>
      </c>
      <c r="AB130" s="77">
        <f t="shared" si="58"/>
        <v>29.370000000000005</v>
      </c>
      <c r="AC130" s="2">
        <f t="shared" si="59"/>
        <v>2.6699999999999591</v>
      </c>
      <c r="AD130" s="14">
        <f t="shared" si="33"/>
        <v>743.06100000000015</v>
      </c>
    </row>
    <row r="131" spans="1:30">
      <c r="A131" s="35" t="s">
        <v>114</v>
      </c>
      <c r="B131" s="35" t="s">
        <v>7</v>
      </c>
      <c r="C131" s="35" t="s">
        <v>7</v>
      </c>
      <c r="D131" s="35" t="s">
        <v>10</v>
      </c>
      <c r="E131" s="35" t="s">
        <v>115</v>
      </c>
      <c r="F131" s="35" t="s">
        <v>119</v>
      </c>
      <c r="G131" s="35"/>
      <c r="H131" s="35" t="s">
        <v>120</v>
      </c>
      <c r="I131" s="35" t="s">
        <v>121</v>
      </c>
      <c r="J131" s="35" t="s">
        <v>52</v>
      </c>
      <c r="K131" s="1">
        <v>3</v>
      </c>
      <c r="L131" s="63">
        <v>0</v>
      </c>
      <c r="M131" s="11">
        <f t="shared" si="60"/>
        <v>0</v>
      </c>
      <c r="N131" s="1">
        <v>10</v>
      </c>
      <c r="O131" s="30">
        <f t="shared" si="34"/>
        <v>12</v>
      </c>
      <c r="P131" s="3"/>
      <c r="Q131" s="6"/>
      <c r="R131" s="4">
        <f t="shared" ref="R131:R149" si="61">O131/K131</f>
        <v>4</v>
      </c>
      <c r="S131" s="4">
        <f t="shared" si="57"/>
        <v>4.8</v>
      </c>
      <c r="T131" s="1">
        <v>3</v>
      </c>
      <c r="U131" s="9">
        <f t="shared" si="35"/>
        <v>1</v>
      </c>
      <c r="V131" s="27">
        <v>25.3</v>
      </c>
      <c r="W131" s="30"/>
      <c r="X131" s="32">
        <v>0.15</v>
      </c>
      <c r="Y131" s="35" t="s">
        <v>56</v>
      </c>
      <c r="Z131" s="67">
        <f t="shared" si="36"/>
        <v>0</v>
      </c>
      <c r="AA131" s="2">
        <f t="shared" si="37"/>
        <v>3</v>
      </c>
      <c r="AB131" s="77">
        <f t="shared" si="58"/>
        <v>0.44999999999999996</v>
      </c>
      <c r="AC131" s="2">
        <f t="shared" si="59"/>
        <v>0.44999999999999996</v>
      </c>
      <c r="AD131" s="14">
        <f t="shared" ref="AD131:AD148" si="62">AB131*V131</f>
        <v>11.385</v>
      </c>
    </row>
    <row r="132" spans="1:30">
      <c r="A132" s="35" t="s">
        <v>114</v>
      </c>
      <c r="B132" s="35" t="s">
        <v>7</v>
      </c>
      <c r="C132" s="35" t="s">
        <v>7</v>
      </c>
      <c r="D132" s="35" t="s">
        <v>10</v>
      </c>
      <c r="E132" s="35" t="s">
        <v>115</v>
      </c>
      <c r="F132" s="35" t="s">
        <v>119</v>
      </c>
      <c r="G132" s="35"/>
      <c r="H132" s="35" t="s">
        <v>120</v>
      </c>
      <c r="I132" s="35" t="s">
        <v>121</v>
      </c>
      <c r="J132" s="35" t="s">
        <v>1</v>
      </c>
      <c r="K132" s="1">
        <v>5</v>
      </c>
      <c r="L132" s="63">
        <v>0</v>
      </c>
      <c r="M132" s="11">
        <f t="shared" si="60"/>
        <v>0</v>
      </c>
      <c r="N132" s="1">
        <v>20</v>
      </c>
      <c r="O132" s="30">
        <f t="shared" ref="O132:O149" si="63">N132*1.2</f>
        <v>24</v>
      </c>
      <c r="P132" s="3"/>
      <c r="Q132" s="6"/>
      <c r="R132" s="4">
        <f t="shared" si="61"/>
        <v>4.8</v>
      </c>
      <c r="S132" s="4">
        <f t="shared" si="57"/>
        <v>5.76</v>
      </c>
      <c r="T132" s="1">
        <v>5</v>
      </c>
      <c r="U132" s="9">
        <f t="shared" ref="U132:U149" si="64">T132/K132</f>
        <v>1</v>
      </c>
      <c r="V132" s="27">
        <v>25.3</v>
      </c>
      <c r="W132" s="30"/>
      <c r="X132" s="32">
        <v>0.15</v>
      </c>
      <c r="Y132" s="35" t="s">
        <v>55</v>
      </c>
      <c r="Z132" s="67">
        <f t="shared" ref="Z132:Z148" si="65">IF(K132&lt;&gt;"",IF(Y132="très insuffisante",25%,IF(Y132="insuffisante",15%,IF(Y132="un peu insuffisante",10%,IF(Y132="satisfaisante",0,IF(Y132="un peu surdimensionnée",-10%,IF(Y132="surdimensionnée",-15%,IF(Y132="très surdimensionnée",-25%,1))))))),"")</f>
        <v>0.1</v>
      </c>
      <c r="AA132" s="2">
        <f t="shared" ref="AA132:AA148" si="66">K132*(1+Z132)</f>
        <v>5.5</v>
      </c>
      <c r="AB132" s="77">
        <f t="shared" si="58"/>
        <v>0.82499999999999996</v>
      </c>
      <c r="AC132" s="2">
        <f t="shared" si="59"/>
        <v>0.32499999999999996</v>
      </c>
      <c r="AD132" s="14">
        <f t="shared" si="62"/>
        <v>20.872499999999999</v>
      </c>
    </row>
    <row r="133" spans="1:30">
      <c r="A133" s="35" t="s">
        <v>114</v>
      </c>
      <c r="B133" s="35" t="s">
        <v>7</v>
      </c>
      <c r="C133" s="35" t="s">
        <v>7</v>
      </c>
      <c r="D133" s="35" t="s">
        <v>10</v>
      </c>
      <c r="E133" s="35" t="s">
        <v>115</v>
      </c>
      <c r="F133" s="35" t="s">
        <v>119</v>
      </c>
      <c r="G133" s="35"/>
      <c r="H133" s="35" t="s">
        <v>120</v>
      </c>
      <c r="I133" s="35" t="s">
        <v>121</v>
      </c>
      <c r="J133" s="35" t="s">
        <v>2</v>
      </c>
      <c r="K133" s="1">
        <v>26</v>
      </c>
      <c r="L133" s="63">
        <v>5</v>
      </c>
      <c r="M133" s="11">
        <f t="shared" si="60"/>
        <v>0.19230769230769232</v>
      </c>
      <c r="N133" s="1">
        <v>123</v>
      </c>
      <c r="O133" s="30">
        <f t="shared" si="63"/>
        <v>147.6</v>
      </c>
      <c r="P133" s="3"/>
      <c r="Q133" s="6"/>
      <c r="R133" s="4">
        <f t="shared" si="61"/>
        <v>5.6769230769230763</v>
      </c>
      <c r="S133" s="4">
        <f t="shared" si="57"/>
        <v>6.8123076923076917</v>
      </c>
      <c r="T133" s="1">
        <v>25</v>
      </c>
      <c r="U133" s="9">
        <f t="shared" si="64"/>
        <v>0.96153846153846156</v>
      </c>
      <c r="V133" s="27">
        <v>25.3</v>
      </c>
      <c r="W133" s="30"/>
      <c r="X133" s="32">
        <v>0.15</v>
      </c>
      <c r="Y133" s="35" t="s">
        <v>55</v>
      </c>
      <c r="Z133" s="67">
        <f t="shared" si="65"/>
        <v>0.1</v>
      </c>
      <c r="AA133" s="2">
        <f t="shared" si="66"/>
        <v>28.6</v>
      </c>
      <c r="AB133" s="77">
        <f t="shared" si="58"/>
        <v>4.29</v>
      </c>
      <c r="AC133" s="2">
        <f t="shared" si="59"/>
        <v>1.6899999999999986</v>
      </c>
      <c r="AD133" s="14">
        <f t="shared" si="62"/>
        <v>108.53700000000001</v>
      </c>
    </row>
    <row r="134" spans="1:30">
      <c r="A134" s="35" t="s">
        <v>114</v>
      </c>
      <c r="B134" s="35" t="s">
        <v>7</v>
      </c>
      <c r="C134" s="35" t="s">
        <v>7</v>
      </c>
      <c r="D134" s="35" t="s">
        <v>10</v>
      </c>
      <c r="E134" s="35" t="s">
        <v>115</v>
      </c>
      <c r="F134" s="35" t="s">
        <v>119</v>
      </c>
      <c r="G134" s="35"/>
      <c r="H134" s="35" t="s">
        <v>120</v>
      </c>
      <c r="I134" s="35" t="s">
        <v>121</v>
      </c>
      <c r="J134" s="35" t="s">
        <v>3</v>
      </c>
      <c r="K134" s="1">
        <v>9</v>
      </c>
      <c r="L134" s="63">
        <v>3</v>
      </c>
      <c r="M134" s="11">
        <f t="shared" si="60"/>
        <v>0.33333333333333331</v>
      </c>
      <c r="N134" s="1">
        <v>41</v>
      </c>
      <c r="O134" s="25">
        <f t="shared" si="63"/>
        <v>49.199999999999996</v>
      </c>
      <c r="P134" s="3"/>
      <c r="Q134" s="6"/>
      <c r="R134" s="4">
        <f t="shared" si="61"/>
        <v>5.4666666666666659</v>
      </c>
      <c r="S134" s="4">
        <f>R134*1.2</f>
        <v>6.5599999999999987</v>
      </c>
      <c r="T134" s="1">
        <v>9</v>
      </c>
      <c r="U134" s="9">
        <f t="shared" si="64"/>
        <v>1</v>
      </c>
      <c r="V134" s="28">
        <v>25.3</v>
      </c>
      <c r="W134" s="25"/>
      <c r="X134" s="33">
        <v>0.15</v>
      </c>
      <c r="Y134" s="35" t="s">
        <v>137</v>
      </c>
      <c r="Z134" s="67">
        <f t="shared" si="65"/>
        <v>0.25</v>
      </c>
      <c r="AA134" s="2">
        <f t="shared" si="66"/>
        <v>11.25</v>
      </c>
      <c r="AB134" s="77">
        <f t="shared" si="58"/>
        <v>1.6875</v>
      </c>
      <c r="AC134" s="2">
        <f t="shared" si="59"/>
        <v>-0.5625</v>
      </c>
      <c r="AD134" s="14">
        <f t="shared" si="62"/>
        <v>42.693750000000001</v>
      </c>
    </row>
    <row r="135" spans="1:30" s="50" customFormat="1">
      <c r="A135" s="42" t="s">
        <v>114</v>
      </c>
      <c r="B135" s="42" t="s">
        <v>7</v>
      </c>
      <c r="C135" s="42" t="s">
        <v>7</v>
      </c>
      <c r="D135" s="42" t="s">
        <v>10</v>
      </c>
      <c r="E135" s="42" t="s">
        <v>115</v>
      </c>
      <c r="F135" s="42" t="s">
        <v>119</v>
      </c>
      <c r="G135" s="42"/>
      <c r="H135" s="42" t="s">
        <v>120</v>
      </c>
      <c r="I135" s="42" t="s">
        <v>121</v>
      </c>
      <c r="J135" s="42" t="s">
        <v>136</v>
      </c>
      <c r="K135" s="43">
        <v>312</v>
      </c>
      <c r="L135" s="64">
        <v>70</v>
      </c>
      <c r="M135" s="45">
        <f t="shared" si="60"/>
        <v>0.22435897435897437</v>
      </c>
      <c r="N135" s="44">
        <v>2052</v>
      </c>
      <c r="O135" s="51">
        <f t="shared" si="63"/>
        <v>2462.4</v>
      </c>
      <c r="P135" s="3"/>
      <c r="Q135" s="6"/>
      <c r="R135" s="47">
        <f t="shared" si="61"/>
        <v>7.8923076923076927</v>
      </c>
      <c r="S135" s="47">
        <f t="shared" si="57"/>
        <v>9.4707692307692302</v>
      </c>
      <c r="T135" s="36">
        <v>308</v>
      </c>
      <c r="U135" s="22">
        <f t="shared" si="64"/>
        <v>0.98717948717948723</v>
      </c>
      <c r="V135" s="23">
        <v>25.3</v>
      </c>
      <c r="W135" s="39"/>
      <c r="X135" s="45"/>
      <c r="Y135" s="42"/>
      <c r="Z135" s="68"/>
      <c r="AA135" s="48"/>
      <c r="AB135" s="78"/>
      <c r="AC135" s="48"/>
      <c r="AD135" s="49"/>
    </row>
    <row r="136" spans="1:30">
      <c r="A136" s="35" t="s">
        <v>114</v>
      </c>
      <c r="B136" s="35" t="s">
        <v>7</v>
      </c>
      <c r="C136" s="35" t="s">
        <v>7</v>
      </c>
      <c r="D136" s="35" t="s">
        <v>10</v>
      </c>
      <c r="E136" s="35" t="s">
        <v>115</v>
      </c>
      <c r="F136" s="35" t="s">
        <v>122</v>
      </c>
      <c r="G136" s="35"/>
      <c r="H136" s="35" t="s">
        <v>123</v>
      </c>
      <c r="I136" s="35" t="s">
        <v>124</v>
      </c>
      <c r="J136" s="35" t="s">
        <v>59</v>
      </c>
      <c r="K136" s="1">
        <v>2</v>
      </c>
      <c r="L136" s="63">
        <v>0</v>
      </c>
      <c r="M136" s="11">
        <f t="shared" si="60"/>
        <v>0</v>
      </c>
      <c r="N136" s="1">
        <v>8</v>
      </c>
      <c r="O136" s="30">
        <f t="shared" si="63"/>
        <v>9.6</v>
      </c>
      <c r="P136" s="3"/>
      <c r="Q136" s="4"/>
      <c r="R136" s="4">
        <f t="shared" si="61"/>
        <v>4.8</v>
      </c>
      <c r="S136" s="4">
        <f t="shared" si="57"/>
        <v>5.76</v>
      </c>
      <c r="T136" s="1">
        <v>2</v>
      </c>
      <c r="U136" s="9">
        <f t="shared" si="64"/>
        <v>1</v>
      </c>
      <c r="V136" s="27">
        <v>41.4</v>
      </c>
      <c r="W136" s="30"/>
      <c r="X136" s="32">
        <v>0.15</v>
      </c>
      <c r="Y136" s="35" t="s">
        <v>56</v>
      </c>
      <c r="Z136" s="67">
        <f t="shared" si="65"/>
        <v>0</v>
      </c>
      <c r="AA136" s="2">
        <f t="shared" si="66"/>
        <v>2</v>
      </c>
      <c r="AB136" s="77">
        <f t="shared" ref="AB136:AB141" si="67">X136*AA136</f>
        <v>0.3</v>
      </c>
      <c r="AC136" s="2">
        <f t="shared" ref="AC136:AC141" si="68">K136-AA136+AB136</f>
        <v>0.3</v>
      </c>
      <c r="AD136" s="14">
        <f t="shared" si="62"/>
        <v>12.42</v>
      </c>
    </row>
    <row r="137" spans="1:30">
      <c r="A137" s="35" t="s">
        <v>114</v>
      </c>
      <c r="B137" s="35" t="s">
        <v>7</v>
      </c>
      <c r="C137" s="35" t="s">
        <v>7</v>
      </c>
      <c r="D137" s="35" t="s">
        <v>10</v>
      </c>
      <c r="E137" s="35" t="s">
        <v>115</v>
      </c>
      <c r="F137" s="35" t="s">
        <v>122</v>
      </c>
      <c r="G137" s="35"/>
      <c r="H137" s="35" t="s">
        <v>123</v>
      </c>
      <c r="I137" s="35" t="s">
        <v>124</v>
      </c>
      <c r="J137" s="35" t="s">
        <v>15</v>
      </c>
      <c r="K137" s="1">
        <v>850</v>
      </c>
      <c r="L137" s="63">
        <v>210</v>
      </c>
      <c r="M137" s="11">
        <f t="shared" si="60"/>
        <v>0.24705882352941178</v>
      </c>
      <c r="N137" s="1">
        <v>6074</v>
      </c>
      <c r="O137" s="30">
        <f t="shared" si="63"/>
        <v>7288.8</v>
      </c>
      <c r="P137" s="3"/>
      <c r="Q137" s="6"/>
      <c r="R137" s="4">
        <f t="shared" si="61"/>
        <v>8.5750588235294121</v>
      </c>
      <c r="S137" s="4">
        <f t="shared" si="57"/>
        <v>10.290070588235293</v>
      </c>
      <c r="T137" s="1">
        <v>845</v>
      </c>
      <c r="U137" s="9">
        <f t="shared" si="64"/>
        <v>0.99411764705882355</v>
      </c>
      <c r="V137" s="27">
        <v>41.4</v>
      </c>
      <c r="W137" s="30"/>
      <c r="X137" s="32">
        <v>0.18</v>
      </c>
      <c r="Y137" s="35" t="s">
        <v>55</v>
      </c>
      <c r="Z137" s="67">
        <f t="shared" si="65"/>
        <v>0.1</v>
      </c>
      <c r="AA137" s="2">
        <f t="shared" si="66"/>
        <v>935.00000000000011</v>
      </c>
      <c r="AB137" s="77">
        <f t="shared" si="67"/>
        <v>168.3</v>
      </c>
      <c r="AC137" s="2">
        <f t="shared" si="68"/>
        <v>83.299999999999898</v>
      </c>
      <c r="AD137" s="14">
        <f t="shared" si="62"/>
        <v>6967.62</v>
      </c>
    </row>
    <row r="138" spans="1:30">
      <c r="A138" s="35" t="s">
        <v>114</v>
      </c>
      <c r="B138" s="35" t="s">
        <v>7</v>
      </c>
      <c r="C138" s="35" t="s">
        <v>7</v>
      </c>
      <c r="D138" s="35" t="s">
        <v>10</v>
      </c>
      <c r="E138" s="35" t="s">
        <v>115</v>
      </c>
      <c r="F138" s="35" t="s">
        <v>122</v>
      </c>
      <c r="G138" s="35"/>
      <c r="H138" s="35" t="s">
        <v>123</v>
      </c>
      <c r="I138" s="35" t="s">
        <v>124</v>
      </c>
      <c r="J138" s="35" t="s">
        <v>52</v>
      </c>
      <c r="K138" s="1">
        <v>17</v>
      </c>
      <c r="L138" s="63">
        <v>1</v>
      </c>
      <c r="M138" s="11">
        <f t="shared" si="60"/>
        <v>5.8823529411764705E-2</v>
      </c>
      <c r="N138" s="1">
        <v>53</v>
      </c>
      <c r="O138" s="30">
        <f t="shared" si="63"/>
        <v>63.599999999999994</v>
      </c>
      <c r="P138" s="3"/>
      <c r="Q138" s="6"/>
      <c r="R138" s="4">
        <f t="shared" si="61"/>
        <v>3.7411764705882349</v>
      </c>
      <c r="S138" s="4">
        <f t="shared" si="57"/>
        <v>4.4894117647058813</v>
      </c>
      <c r="T138" s="1">
        <v>16</v>
      </c>
      <c r="U138" s="9">
        <f t="shared" si="64"/>
        <v>0.94117647058823528</v>
      </c>
      <c r="V138" s="27">
        <v>41.4</v>
      </c>
      <c r="W138" s="30"/>
      <c r="X138" s="32">
        <v>0.15</v>
      </c>
      <c r="Y138" s="35" t="s">
        <v>56</v>
      </c>
      <c r="Z138" s="67">
        <f t="shared" si="65"/>
        <v>0</v>
      </c>
      <c r="AA138" s="2">
        <f t="shared" si="66"/>
        <v>17</v>
      </c>
      <c r="AB138" s="77">
        <f t="shared" si="67"/>
        <v>2.5499999999999998</v>
      </c>
      <c r="AC138" s="2">
        <f t="shared" si="68"/>
        <v>2.5499999999999998</v>
      </c>
      <c r="AD138" s="14">
        <f t="shared" si="62"/>
        <v>105.57</v>
      </c>
    </row>
    <row r="139" spans="1:30">
      <c r="A139" s="35" t="s">
        <v>114</v>
      </c>
      <c r="B139" s="35" t="s">
        <v>7</v>
      </c>
      <c r="C139" s="35" t="s">
        <v>7</v>
      </c>
      <c r="D139" s="35" t="s">
        <v>10</v>
      </c>
      <c r="E139" s="35" t="s">
        <v>115</v>
      </c>
      <c r="F139" s="35" t="s">
        <v>122</v>
      </c>
      <c r="G139" s="35"/>
      <c r="H139" s="35" t="s">
        <v>123</v>
      </c>
      <c r="I139" s="35" t="s">
        <v>124</v>
      </c>
      <c r="J139" s="35" t="s">
        <v>1</v>
      </c>
      <c r="K139" s="1">
        <v>59</v>
      </c>
      <c r="L139" s="63">
        <v>7</v>
      </c>
      <c r="M139" s="11">
        <f t="shared" si="60"/>
        <v>0.11864406779661017</v>
      </c>
      <c r="N139" s="1">
        <v>158</v>
      </c>
      <c r="O139" s="30">
        <f t="shared" si="63"/>
        <v>189.6</v>
      </c>
      <c r="P139" s="3"/>
      <c r="Q139" s="6"/>
      <c r="R139" s="4">
        <f t="shared" si="61"/>
        <v>3.2135593220338983</v>
      </c>
      <c r="S139" s="4">
        <f t="shared" si="57"/>
        <v>3.8562711864406776</v>
      </c>
      <c r="T139" s="1">
        <v>54</v>
      </c>
      <c r="U139" s="9">
        <f t="shared" si="64"/>
        <v>0.9152542372881356</v>
      </c>
      <c r="V139" s="27">
        <v>41.4</v>
      </c>
      <c r="W139" s="30"/>
      <c r="X139" s="32">
        <v>0.15</v>
      </c>
      <c r="Y139" s="35" t="s">
        <v>56</v>
      </c>
      <c r="Z139" s="67">
        <f t="shared" si="65"/>
        <v>0</v>
      </c>
      <c r="AA139" s="2">
        <f t="shared" si="66"/>
        <v>59</v>
      </c>
      <c r="AB139" s="77">
        <f t="shared" si="67"/>
        <v>8.85</v>
      </c>
      <c r="AC139" s="2">
        <f t="shared" si="68"/>
        <v>8.85</v>
      </c>
      <c r="AD139" s="14">
        <f t="shared" si="62"/>
        <v>366.39</v>
      </c>
    </row>
    <row r="140" spans="1:30">
      <c r="A140" s="35" t="s">
        <v>114</v>
      </c>
      <c r="B140" s="35" t="s">
        <v>7</v>
      </c>
      <c r="C140" s="35" t="s">
        <v>7</v>
      </c>
      <c r="D140" s="35" t="s">
        <v>10</v>
      </c>
      <c r="E140" s="35" t="s">
        <v>115</v>
      </c>
      <c r="F140" s="35" t="s">
        <v>122</v>
      </c>
      <c r="G140" s="35"/>
      <c r="H140" s="35" t="s">
        <v>123</v>
      </c>
      <c r="I140" s="35" t="s">
        <v>124</v>
      </c>
      <c r="J140" s="35" t="s">
        <v>2</v>
      </c>
      <c r="K140" s="1">
        <v>114</v>
      </c>
      <c r="L140" s="63">
        <v>24</v>
      </c>
      <c r="M140" s="11">
        <f t="shared" si="60"/>
        <v>0.21052631578947367</v>
      </c>
      <c r="N140" s="1">
        <v>554</v>
      </c>
      <c r="O140" s="30">
        <f t="shared" si="63"/>
        <v>664.8</v>
      </c>
      <c r="P140" s="3"/>
      <c r="Q140" s="6"/>
      <c r="R140" s="4">
        <f t="shared" si="61"/>
        <v>5.8315789473684205</v>
      </c>
      <c r="S140" s="4">
        <f t="shared" si="57"/>
        <v>6.9978947368421043</v>
      </c>
      <c r="T140" s="1">
        <v>111</v>
      </c>
      <c r="U140" s="9">
        <f t="shared" si="64"/>
        <v>0.97368421052631582</v>
      </c>
      <c r="V140" s="27">
        <v>41.4</v>
      </c>
      <c r="W140" s="30"/>
      <c r="X140" s="32">
        <v>0.15</v>
      </c>
      <c r="Y140" s="35" t="s">
        <v>56</v>
      </c>
      <c r="Z140" s="67">
        <f t="shared" si="65"/>
        <v>0</v>
      </c>
      <c r="AA140" s="2">
        <f t="shared" si="66"/>
        <v>114</v>
      </c>
      <c r="AB140" s="77">
        <f t="shared" si="67"/>
        <v>17.099999999999998</v>
      </c>
      <c r="AC140" s="2">
        <f t="shared" si="68"/>
        <v>17.099999999999998</v>
      </c>
      <c r="AD140" s="14">
        <f t="shared" si="62"/>
        <v>707.93999999999994</v>
      </c>
    </row>
    <row r="141" spans="1:30">
      <c r="A141" s="35" t="s">
        <v>114</v>
      </c>
      <c r="B141" s="35" t="s">
        <v>7</v>
      </c>
      <c r="C141" s="35" t="s">
        <v>7</v>
      </c>
      <c r="D141" s="35" t="s">
        <v>10</v>
      </c>
      <c r="E141" s="35" t="s">
        <v>115</v>
      </c>
      <c r="F141" s="35" t="s">
        <v>122</v>
      </c>
      <c r="G141" s="35"/>
      <c r="H141" s="35" t="s">
        <v>123</v>
      </c>
      <c r="I141" s="35" t="s">
        <v>124</v>
      </c>
      <c r="J141" s="35" t="s">
        <v>3</v>
      </c>
      <c r="K141" s="1">
        <v>202</v>
      </c>
      <c r="L141" s="63">
        <v>48</v>
      </c>
      <c r="M141" s="11">
        <f t="shared" si="60"/>
        <v>0.23762376237623761</v>
      </c>
      <c r="N141" s="1">
        <v>860</v>
      </c>
      <c r="O141" s="25">
        <f t="shared" si="63"/>
        <v>1032</v>
      </c>
      <c r="P141" s="3"/>
      <c r="Q141" s="6"/>
      <c r="R141" s="4">
        <f t="shared" si="61"/>
        <v>5.108910891089109</v>
      </c>
      <c r="S141" s="4">
        <f t="shared" si="57"/>
        <v>6.1306930693069308</v>
      </c>
      <c r="T141" s="1">
        <v>194</v>
      </c>
      <c r="U141" s="9">
        <f t="shared" si="64"/>
        <v>0.96039603960396036</v>
      </c>
      <c r="V141" s="28">
        <v>41.4</v>
      </c>
      <c r="W141" s="25"/>
      <c r="X141" s="33">
        <v>0.15</v>
      </c>
      <c r="Y141" s="35" t="s">
        <v>56</v>
      </c>
      <c r="Z141" s="67">
        <f t="shared" si="65"/>
        <v>0</v>
      </c>
      <c r="AA141" s="2">
        <f t="shared" si="66"/>
        <v>202</v>
      </c>
      <c r="AB141" s="77">
        <f t="shared" si="67"/>
        <v>30.299999999999997</v>
      </c>
      <c r="AC141" s="2">
        <f t="shared" si="68"/>
        <v>30.299999999999997</v>
      </c>
      <c r="AD141" s="14">
        <f t="shared" si="62"/>
        <v>1254.4199999999998</v>
      </c>
    </row>
    <row r="142" spans="1:30" s="50" customFormat="1">
      <c r="A142" s="42" t="s">
        <v>114</v>
      </c>
      <c r="B142" s="42" t="s">
        <v>7</v>
      </c>
      <c r="C142" s="42" t="s">
        <v>7</v>
      </c>
      <c r="D142" s="42" t="s">
        <v>10</v>
      </c>
      <c r="E142" s="42" t="s">
        <v>115</v>
      </c>
      <c r="F142" s="42" t="s">
        <v>122</v>
      </c>
      <c r="G142" s="42"/>
      <c r="H142" s="42" t="s">
        <v>123</v>
      </c>
      <c r="I142" s="42" t="s">
        <v>124</v>
      </c>
      <c r="J142" s="42" t="s">
        <v>136</v>
      </c>
      <c r="K142" s="43">
        <v>1244</v>
      </c>
      <c r="L142" s="64">
        <v>290</v>
      </c>
      <c r="M142" s="45">
        <f t="shared" si="60"/>
        <v>0.23311897106109325</v>
      </c>
      <c r="N142" s="44">
        <v>7707</v>
      </c>
      <c r="O142" s="51">
        <f t="shared" si="63"/>
        <v>9248.4</v>
      </c>
      <c r="P142" s="3"/>
      <c r="Q142" s="6"/>
      <c r="R142" s="47">
        <f t="shared" si="61"/>
        <v>7.4344051446945336</v>
      </c>
      <c r="S142" s="47">
        <f t="shared" si="57"/>
        <v>8.9212861736334403</v>
      </c>
      <c r="T142" s="36">
        <v>1222</v>
      </c>
      <c r="U142" s="22">
        <f t="shared" si="64"/>
        <v>0.98231511254019288</v>
      </c>
      <c r="V142" s="23">
        <v>41.4</v>
      </c>
      <c r="W142" s="39"/>
      <c r="X142" s="45"/>
      <c r="Y142" s="42"/>
      <c r="Z142" s="68"/>
      <c r="AA142" s="48"/>
      <c r="AB142" s="78"/>
      <c r="AC142" s="48"/>
      <c r="AD142" s="49"/>
    </row>
    <row r="143" spans="1:30">
      <c r="A143" s="35" t="s">
        <v>114</v>
      </c>
      <c r="B143" s="35" t="s">
        <v>7</v>
      </c>
      <c r="C143" s="35" t="s">
        <v>7</v>
      </c>
      <c r="D143" s="35" t="s">
        <v>9</v>
      </c>
      <c r="E143" s="35" t="s">
        <v>115</v>
      </c>
      <c r="F143" s="35" t="s">
        <v>125</v>
      </c>
      <c r="G143" s="35"/>
      <c r="H143" s="35" t="s">
        <v>126</v>
      </c>
      <c r="I143" s="35" t="s">
        <v>127</v>
      </c>
      <c r="J143" s="35" t="s">
        <v>59</v>
      </c>
      <c r="K143" s="1">
        <v>0</v>
      </c>
      <c r="L143" s="63">
        <v>0</v>
      </c>
      <c r="M143" s="32">
        <v>0</v>
      </c>
      <c r="N143" s="1">
        <v>0</v>
      </c>
      <c r="O143" s="30">
        <f t="shared" si="63"/>
        <v>0</v>
      </c>
      <c r="P143" s="3"/>
      <c r="Q143" s="4"/>
      <c r="R143" s="4" t="e">
        <f t="shared" si="61"/>
        <v>#DIV/0!</v>
      </c>
      <c r="S143" s="4" t="e">
        <f t="shared" si="57"/>
        <v>#DIV/0!</v>
      </c>
      <c r="T143" s="1">
        <v>0</v>
      </c>
      <c r="U143" s="9" t="e">
        <f t="shared" si="64"/>
        <v>#DIV/0!</v>
      </c>
      <c r="V143" s="6">
        <v>25.3</v>
      </c>
      <c r="W143" s="30"/>
      <c r="X143" s="32">
        <v>0.15</v>
      </c>
      <c r="Y143" s="35" t="s">
        <v>56</v>
      </c>
      <c r="Z143" s="67">
        <f t="shared" si="65"/>
        <v>0</v>
      </c>
      <c r="AA143" s="2">
        <f t="shared" si="66"/>
        <v>0</v>
      </c>
      <c r="AB143" s="77">
        <f t="shared" ref="AB143:AB148" si="69">X143*AA143</f>
        <v>0</v>
      </c>
      <c r="AC143" s="2">
        <f t="shared" ref="AC143:AC148" si="70">K143-AA143+AB143</f>
        <v>0</v>
      </c>
      <c r="AD143" s="14">
        <f t="shared" si="62"/>
        <v>0</v>
      </c>
    </row>
    <row r="144" spans="1:30">
      <c r="A144" s="35" t="s">
        <v>114</v>
      </c>
      <c r="B144" s="35" t="s">
        <v>7</v>
      </c>
      <c r="C144" s="35" t="s">
        <v>7</v>
      </c>
      <c r="D144" s="35" t="s">
        <v>9</v>
      </c>
      <c r="E144" s="35" t="s">
        <v>115</v>
      </c>
      <c r="F144" s="35" t="s">
        <v>125</v>
      </c>
      <c r="G144" s="35"/>
      <c r="H144" s="35" t="s">
        <v>126</v>
      </c>
      <c r="I144" s="35" t="s">
        <v>127</v>
      </c>
      <c r="J144" s="35" t="s">
        <v>15</v>
      </c>
      <c r="K144" s="1">
        <v>289</v>
      </c>
      <c r="L144" s="63">
        <v>37</v>
      </c>
      <c r="M144" s="11">
        <f>L144/K144</f>
        <v>0.12802768166089964</v>
      </c>
      <c r="N144" s="1">
        <v>1844</v>
      </c>
      <c r="O144" s="30">
        <f t="shared" si="63"/>
        <v>2212.7999999999997</v>
      </c>
      <c r="P144" s="3"/>
      <c r="Q144" s="6"/>
      <c r="R144" s="4">
        <f t="shared" si="61"/>
        <v>7.6567474048442898</v>
      </c>
      <c r="S144" s="4">
        <f t="shared" si="57"/>
        <v>9.1880968858131471</v>
      </c>
      <c r="T144" s="1">
        <v>287</v>
      </c>
      <c r="U144" s="9">
        <f t="shared" si="64"/>
        <v>0.99307958477508651</v>
      </c>
      <c r="V144" s="27">
        <v>25.3</v>
      </c>
      <c r="W144" s="30"/>
      <c r="X144" s="32">
        <v>0.1</v>
      </c>
      <c r="Y144" s="35" t="s">
        <v>55</v>
      </c>
      <c r="Z144" s="67">
        <f t="shared" si="65"/>
        <v>0.1</v>
      </c>
      <c r="AA144" s="2">
        <f t="shared" si="66"/>
        <v>317.90000000000003</v>
      </c>
      <c r="AB144" s="77">
        <f t="shared" si="69"/>
        <v>31.790000000000006</v>
      </c>
      <c r="AC144" s="2">
        <f t="shared" si="70"/>
        <v>2.8899999999999721</v>
      </c>
      <c r="AD144" s="14">
        <f t="shared" si="62"/>
        <v>804.28700000000015</v>
      </c>
    </row>
    <row r="145" spans="1:31">
      <c r="A145" s="35" t="s">
        <v>114</v>
      </c>
      <c r="B145" s="35" t="s">
        <v>7</v>
      </c>
      <c r="C145" s="35" t="s">
        <v>7</v>
      </c>
      <c r="D145" s="35" t="s">
        <v>9</v>
      </c>
      <c r="E145" s="35" t="s">
        <v>115</v>
      </c>
      <c r="F145" s="35" t="s">
        <v>125</v>
      </c>
      <c r="G145" s="35"/>
      <c r="H145" s="35" t="s">
        <v>126</v>
      </c>
      <c r="I145" s="35" t="s">
        <v>127</v>
      </c>
      <c r="J145" s="35" t="s">
        <v>52</v>
      </c>
      <c r="K145" s="1">
        <v>1</v>
      </c>
      <c r="L145" s="63">
        <v>0</v>
      </c>
      <c r="M145" s="32">
        <v>0</v>
      </c>
      <c r="N145" s="1">
        <v>0</v>
      </c>
      <c r="O145" s="30">
        <f t="shared" si="63"/>
        <v>0</v>
      </c>
      <c r="P145" s="3"/>
      <c r="Q145" s="6"/>
      <c r="R145" s="4">
        <f t="shared" si="61"/>
        <v>0</v>
      </c>
      <c r="S145" s="4">
        <f t="shared" si="57"/>
        <v>0</v>
      </c>
      <c r="T145" s="1">
        <v>0</v>
      </c>
      <c r="U145" s="9">
        <f t="shared" si="64"/>
        <v>0</v>
      </c>
      <c r="V145" s="27">
        <v>25.3</v>
      </c>
      <c r="W145" s="30"/>
      <c r="X145" s="32">
        <v>0.15</v>
      </c>
      <c r="Y145" s="35" t="s">
        <v>56</v>
      </c>
      <c r="Z145" s="67">
        <f t="shared" si="65"/>
        <v>0</v>
      </c>
      <c r="AA145" s="2">
        <f t="shared" si="66"/>
        <v>1</v>
      </c>
      <c r="AB145" s="77">
        <f t="shared" si="69"/>
        <v>0.15</v>
      </c>
      <c r="AC145" s="2">
        <f t="shared" si="70"/>
        <v>0.15</v>
      </c>
      <c r="AD145" s="14">
        <f t="shared" si="62"/>
        <v>3.7949999999999999</v>
      </c>
    </row>
    <row r="146" spans="1:31">
      <c r="A146" s="35" t="s">
        <v>114</v>
      </c>
      <c r="B146" s="35" t="s">
        <v>7</v>
      </c>
      <c r="C146" s="35" t="s">
        <v>7</v>
      </c>
      <c r="D146" s="35" t="s">
        <v>9</v>
      </c>
      <c r="E146" s="35" t="s">
        <v>115</v>
      </c>
      <c r="F146" s="35" t="s">
        <v>125</v>
      </c>
      <c r="G146" s="35"/>
      <c r="H146" s="35" t="s">
        <v>126</v>
      </c>
      <c r="I146" s="35" t="s">
        <v>127</v>
      </c>
      <c r="J146" s="35" t="s">
        <v>1</v>
      </c>
      <c r="K146" s="1">
        <v>5</v>
      </c>
      <c r="L146" s="63">
        <v>0</v>
      </c>
      <c r="M146" s="11">
        <f t="shared" ref="M146:M149" si="71">L146/K146</f>
        <v>0</v>
      </c>
      <c r="N146" s="1">
        <v>3</v>
      </c>
      <c r="O146" s="30">
        <f t="shared" si="63"/>
        <v>3.5999999999999996</v>
      </c>
      <c r="P146" s="3"/>
      <c r="Q146" s="6"/>
      <c r="R146" s="4">
        <f t="shared" si="61"/>
        <v>0.72</v>
      </c>
      <c r="S146" s="4">
        <f t="shared" si="57"/>
        <v>0.86399999999999999</v>
      </c>
      <c r="T146" s="1">
        <v>2</v>
      </c>
      <c r="U146" s="9">
        <f t="shared" si="64"/>
        <v>0.4</v>
      </c>
      <c r="V146" s="27">
        <v>25.3</v>
      </c>
      <c r="W146" s="30"/>
      <c r="X146" s="32">
        <v>0</v>
      </c>
      <c r="Y146" s="35" t="s">
        <v>137</v>
      </c>
      <c r="Z146" s="67">
        <f t="shared" si="65"/>
        <v>0.25</v>
      </c>
      <c r="AA146" s="2">
        <f t="shared" si="66"/>
        <v>6.25</v>
      </c>
      <c r="AB146" s="77">
        <f t="shared" si="69"/>
        <v>0</v>
      </c>
      <c r="AC146" s="2">
        <f t="shared" si="70"/>
        <v>-1.25</v>
      </c>
      <c r="AD146" s="14">
        <f t="shared" si="62"/>
        <v>0</v>
      </c>
      <c r="AE146" s="80" t="s">
        <v>189</v>
      </c>
    </row>
    <row r="147" spans="1:31">
      <c r="A147" s="35" t="s">
        <v>114</v>
      </c>
      <c r="B147" s="35" t="s">
        <v>7</v>
      </c>
      <c r="C147" s="35" t="s">
        <v>7</v>
      </c>
      <c r="D147" s="35" t="s">
        <v>9</v>
      </c>
      <c r="E147" s="35" t="s">
        <v>115</v>
      </c>
      <c r="F147" s="35" t="s">
        <v>125</v>
      </c>
      <c r="G147" s="35"/>
      <c r="H147" s="35" t="s">
        <v>126</v>
      </c>
      <c r="I147" s="35" t="s">
        <v>127</v>
      </c>
      <c r="J147" s="35" t="s">
        <v>2</v>
      </c>
      <c r="K147" s="1">
        <v>17</v>
      </c>
      <c r="L147" s="63">
        <v>5</v>
      </c>
      <c r="M147" s="11">
        <f t="shared" si="71"/>
        <v>0.29411764705882354</v>
      </c>
      <c r="N147" s="1">
        <v>63</v>
      </c>
      <c r="O147" s="30">
        <f t="shared" si="63"/>
        <v>75.599999999999994</v>
      </c>
      <c r="P147" s="3"/>
      <c r="Q147" s="6"/>
      <c r="R147" s="4">
        <f t="shared" si="61"/>
        <v>4.4470588235294111</v>
      </c>
      <c r="S147" s="4">
        <f t="shared" si="57"/>
        <v>5.3364705882352927</v>
      </c>
      <c r="T147" s="1">
        <v>16</v>
      </c>
      <c r="U147" s="9">
        <f t="shared" si="64"/>
        <v>0.94117647058823528</v>
      </c>
      <c r="V147" s="27">
        <v>25.3</v>
      </c>
      <c r="W147" s="30"/>
      <c r="X147" s="32">
        <v>0.15</v>
      </c>
      <c r="Y147" s="35" t="s">
        <v>56</v>
      </c>
      <c r="Z147" s="67">
        <f t="shared" si="65"/>
        <v>0</v>
      </c>
      <c r="AA147" s="2">
        <f t="shared" si="66"/>
        <v>17</v>
      </c>
      <c r="AB147" s="77">
        <f t="shared" si="69"/>
        <v>2.5499999999999998</v>
      </c>
      <c r="AC147" s="2">
        <f t="shared" si="70"/>
        <v>2.5499999999999998</v>
      </c>
      <c r="AD147" s="14">
        <f t="shared" si="62"/>
        <v>64.515000000000001</v>
      </c>
    </row>
    <row r="148" spans="1:31">
      <c r="A148" s="35" t="s">
        <v>114</v>
      </c>
      <c r="B148" s="35" t="s">
        <v>7</v>
      </c>
      <c r="C148" s="35" t="s">
        <v>7</v>
      </c>
      <c r="D148" s="35" t="s">
        <v>9</v>
      </c>
      <c r="E148" s="35" t="s">
        <v>115</v>
      </c>
      <c r="F148" s="35" t="s">
        <v>125</v>
      </c>
      <c r="G148" s="35"/>
      <c r="H148" s="35" t="s">
        <v>126</v>
      </c>
      <c r="I148" s="35" t="s">
        <v>127</v>
      </c>
      <c r="J148" s="35" t="s">
        <v>3</v>
      </c>
      <c r="K148" s="1">
        <v>17</v>
      </c>
      <c r="L148" s="63">
        <v>1</v>
      </c>
      <c r="M148" s="11">
        <f t="shared" si="71"/>
        <v>5.8823529411764705E-2</v>
      </c>
      <c r="N148" s="1">
        <v>65</v>
      </c>
      <c r="O148" s="25">
        <f t="shared" si="63"/>
        <v>78</v>
      </c>
      <c r="P148" s="3"/>
      <c r="Q148" s="6"/>
      <c r="R148" s="4">
        <f t="shared" si="61"/>
        <v>4.5882352941176467</v>
      </c>
      <c r="S148" s="4">
        <f t="shared" si="57"/>
        <v>5.5058823529411756</v>
      </c>
      <c r="T148" s="1">
        <v>17</v>
      </c>
      <c r="U148" s="9">
        <f t="shared" si="64"/>
        <v>1</v>
      </c>
      <c r="V148" s="28">
        <v>25.3</v>
      </c>
      <c r="W148" s="25"/>
      <c r="X148" s="33">
        <v>0.15</v>
      </c>
      <c r="Y148" s="35" t="s">
        <v>56</v>
      </c>
      <c r="Z148" s="67">
        <f t="shared" si="65"/>
        <v>0</v>
      </c>
      <c r="AA148" s="2">
        <f t="shared" si="66"/>
        <v>17</v>
      </c>
      <c r="AB148" s="77">
        <f t="shared" si="69"/>
        <v>2.5499999999999998</v>
      </c>
      <c r="AC148" s="2">
        <f t="shared" si="70"/>
        <v>2.5499999999999998</v>
      </c>
      <c r="AD148" s="14">
        <f t="shared" si="62"/>
        <v>64.515000000000001</v>
      </c>
    </row>
    <row r="149" spans="1:31" s="50" customFormat="1">
      <c r="A149" s="42" t="s">
        <v>114</v>
      </c>
      <c r="B149" s="42" t="s">
        <v>7</v>
      </c>
      <c r="C149" s="42" t="s">
        <v>7</v>
      </c>
      <c r="D149" s="42" t="s">
        <v>9</v>
      </c>
      <c r="E149" s="42" t="s">
        <v>115</v>
      </c>
      <c r="F149" s="42" t="s">
        <v>125</v>
      </c>
      <c r="G149" s="42"/>
      <c r="H149" s="42" t="s">
        <v>126</v>
      </c>
      <c r="I149" s="42" t="s">
        <v>127</v>
      </c>
      <c r="J149" s="42" t="s">
        <v>136</v>
      </c>
      <c r="K149" s="43">
        <v>329</v>
      </c>
      <c r="L149" s="64">
        <v>43</v>
      </c>
      <c r="M149" s="45">
        <f t="shared" si="71"/>
        <v>0.13069908814589665</v>
      </c>
      <c r="N149" s="44">
        <v>1975</v>
      </c>
      <c r="O149" s="51">
        <f t="shared" si="63"/>
        <v>2370</v>
      </c>
      <c r="P149" s="3"/>
      <c r="Q149" s="6"/>
      <c r="R149" s="47">
        <f t="shared" si="61"/>
        <v>7.2036474164133741</v>
      </c>
      <c r="S149" s="47">
        <f t="shared" si="57"/>
        <v>8.6443768996960486</v>
      </c>
      <c r="T149" s="36">
        <v>322</v>
      </c>
      <c r="U149" s="22">
        <f t="shared" si="64"/>
        <v>0.97872340425531912</v>
      </c>
      <c r="V149" s="23">
        <v>25.3</v>
      </c>
      <c r="W149" s="39"/>
      <c r="X149" s="45"/>
      <c r="Y149" s="42"/>
      <c r="Z149" s="68"/>
      <c r="AA149" s="48"/>
      <c r="AB149" s="78"/>
      <c r="AC149" s="48"/>
      <c r="AD149" s="49"/>
    </row>
  </sheetData>
  <autoFilter ref="A1:AT149"/>
  <conditionalFormatting sqref="Y16">
    <cfRule type="iconSet" priority="7">
      <iconSet iconSet="3Symbols2" showValue="0">
        <cfvo type="percent" val="0"/>
        <cfvo type="percent" val="0"/>
        <cfvo type="percent" val="1" gte="0"/>
      </iconSet>
    </cfRule>
  </conditionalFormatting>
  <conditionalFormatting sqref="Y23">
    <cfRule type="iconSet" priority="6">
      <iconSet iconSet="3Symbols2" showValue="0">
        <cfvo type="percent" val="0"/>
        <cfvo type="percent" val="0"/>
        <cfvo type="percent" val="1" gte="0"/>
      </iconSet>
    </cfRule>
  </conditionalFormatting>
  <conditionalFormatting sqref="AE1:AE33 AE35:AE119 AE121:AE149">
    <cfRule type="iconSet" priority="10">
      <iconSet iconSet="3Symbols2" showValue="0">
        <cfvo type="percent" val="0"/>
        <cfvo type="percent" val="0"/>
        <cfvo type="percent" val="1" gte="0"/>
      </iconSet>
    </cfRule>
  </conditionalFormatting>
  <dataValidations count="1">
    <dataValidation type="list" allowBlank="1" showInputMessage="1" showErrorMessage="1" sqref="Y3:Y149">
      <formula1>"très insuffisante,insuffisante,un peu insuffisante,satisfaisante,un peu surdimensionnée,surdimensionnée,très surdimensionnée"</formula1>
    </dataValidation>
  </dataValidations>
  <printOptions gridLines="1"/>
  <pageMargins left="0" right="0" top="0" bottom="0" header="0" footer="0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8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26" sqref="P26"/>
    </sheetView>
  </sheetViews>
  <sheetFormatPr baseColWidth="10" defaultRowHeight="15"/>
  <cols>
    <col min="1" max="1" width="18.85546875" bestFit="1" customWidth="1"/>
    <col min="2" max="2" width="9.85546875" bestFit="1" customWidth="1"/>
    <col min="3" max="3" width="8" bestFit="1" customWidth="1"/>
    <col min="4" max="4" width="9.140625" bestFit="1" customWidth="1"/>
    <col min="5" max="5" width="10.28515625" style="2" bestFit="1" customWidth="1"/>
    <col min="6" max="6" width="11.140625" bestFit="1" customWidth="1"/>
    <col min="7" max="7" width="10.28515625" style="4" bestFit="1" customWidth="1"/>
    <col min="8" max="8" width="13.85546875" style="5" bestFit="1" customWidth="1"/>
    <col min="9" max="9" width="9.85546875" style="2" bestFit="1" customWidth="1"/>
    <col min="10" max="10" width="8.7109375" style="2" bestFit="1" customWidth="1"/>
    <col min="11" max="11" width="10.42578125" style="11" bestFit="1" customWidth="1"/>
    <col min="12" max="12" width="13.85546875" style="12" bestFit="1" customWidth="1"/>
    <col min="13" max="13" width="12.7109375" style="14" customWidth="1"/>
    <col min="14" max="14" width="8" bestFit="1" customWidth="1"/>
  </cols>
  <sheetData>
    <row r="1" spans="1:14">
      <c r="A1" t="s">
        <v>170</v>
      </c>
    </row>
    <row r="3" spans="1:14">
      <c r="B3" s="7" t="s">
        <v>138</v>
      </c>
      <c r="E3"/>
      <c r="G3"/>
      <c r="H3"/>
      <c r="I3"/>
      <c r="J3"/>
      <c r="K3"/>
      <c r="L3"/>
      <c r="M3"/>
    </row>
    <row r="4" spans="1:14" ht="75">
      <c r="A4" s="7" t="s">
        <v>13</v>
      </c>
      <c r="B4" s="87" t="s">
        <v>157</v>
      </c>
      <c r="C4" s="87" t="s">
        <v>158</v>
      </c>
      <c r="D4" s="87" t="s">
        <v>159</v>
      </c>
      <c r="E4" s="88" t="s">
        <v>160</v>
      </c>
      <c r="F4" s="87" t="s">
        <v>161</v>
      </c>
      <c r="G4" s="87" t="s">
        <v>162</v>
      </c>
      <c r="H4" s="87" t="s">
        <v>163</v>
      </c>
      <c r="I4" s="86" t="s">
        <v>167</v>
      </c>
      <c r="J4" s="86" t="s">
        <v>164</v>
      </c>
      <c r="K4" s="86" t="s">
        <v>165</v>
      </c>
      <c r="L4" s="86" t="s">
        <v>166</v>
      </c>
      <c r="M4" s="89" t="s">
        <v>168</v>
      </c>
      <c r="N4" s="90" t="s">
        <v>169</v>
      </c>
    </row>
    <row r="5" spans="1:14">
      <c r="A5" s="8" t="s">
        <v>59</v>
      </c>
      <c r="B5" s="1">
        <v>245</v>
      </c>
      <c r="C5" s="5">
        <v>8.4140394257847372E-3</v>
      </c>
      <c r="D5" s="1">
        <v>67</v>
      </c>
      <c r="E5" s="72">
        <v>571.19999999999993</v>
      </c>
      <c r="F5" s="5">
        <v>4.3034083717566219E-3</v>
      </c>
      <c r="G5" s="4">
        <v>2.331428571428571</v>
      </c>
      <c r="H5" s="5">
        <v>0.27346938775510204</v>
      </c>
      <c r="I5" s="72">
        <v>267.05</v>
      </c>
      <c r="J5" s="72">
        <v>44.188999999999993</v>
      </c>
      <c r="K5" s="72">
        <v>22.138999999999999</v>
      </c>
      <c r="L5" s="3">
        <v>0.1654708856019472</v>
      </c>
      <c r="M5" s="73">
        <v>1274.5614691796959</v>
      </c>
      <c r="N5" s="5">
        <v>1.3316010420975915E-2</v>
      </c>
    </row>
    <row r="6" spans="1:14">
      <c r="A6" s="8" t="s">
        <v>15</v>
      </c>
      <c r="B6" s="1">
        <v>20706</v>
      </c>
      <c r="C6" s="5">
        <v>0.71110653204203589</v>
      </c>
      <c r="D6" s="1">
        <v>2699</v>
      </c>
      <c r="E6" s="72">
        <v>106158</v>
      </c>
      <c r="F6" s="5">
        <v>0.79979206220052435</v>
      </c>
      <c r="G6" s="4">
        <v>5.126919733410606</v>
      </c>
      <c r="H6" s="5">
        <v>0.13034869120061818</v>
      </c>
      <c r="I6" s="72">
        <v>20985.950000000004</v>
      </c>
      <c r="J6" s="72">
        <v>2378.5625</v>
      </c>
      <c r="K6" s="72">
        <v>2098.6124999999988</v>
      </c>
      <c r="L6" s="3">
        <v>0.11334071128540761</v>
      </c>
      <c r="M6" s="73">
        <v>64747.354718193288</v>
      </c>
      <c r="N6" s="5">
        <v>0.67644948557324591</v>
      </c>
    </row>
    <row r="7" spans="1:14">
      <c r="A7" s="8" t="s">
        <v>52</v>
      </c>
      <c r="B7" s="1">
        <v>685</v>
      </c>
      <c r="C7" s="5">
        <v>2.352496737413284E-2</v>
      </c>
      <c r="D7" s="1">
        <v>116</v>
      </c>
      <c r="E7" s="72">
        <v>2037.6</v>
      </c>
      <c r="F7" s="5">
        <v>1.5351234065636018E-2</v>
      </c>
      <c r="G7" s="4">
        <v>2.9745985401459851</v>
      </c>
      <c r="H7" s="5">
        <v>0.16934306569343066</v>
      </c>
      <c r="I7" s="72">
        <v>689.2</v>
      </c>
      <c r="J7" s="72">
        <v>90.140999999999991</v>
      </c>
      <c r="K7" s="72">
        <v>85.940999999999988</v>
      </c>
      <c r="L7" s="3">
        <v>0.13079077190946026</v>
      </c>
      <c r="M7" s="73">
        <v>2477.540070604578</v>
      </c>
      <c r="N7" s="5">
        <v>2.5884157175870729E-2</v>
      </c>
    </row>
    <row r="8" spans="1:14">
      <c r="A8" s="8" t="s">
        <v>1</v>
      </c>
      <c r="B8" s="1">
        <v>1813</v>
      </c>
      <c r="C8" s="5">
        <v>6.2263891750807064E-2</v>
      </c>
      <c r="D8" s="1">
        <v>204</v>
      </c>
      <c r="E8" s="72">
        <v>3850.7999999999997</v>
      </c>
      <c r="F8" s="5">
        <v>2.9011843413796218E-2</v>
      </c>
      <c r="G8" s="4">
        <v>2.1239933811362381</v>
      </c>
      <c r="H8" s="5">
        <v>0.11252068394925538</v>
      </c>
      <c r="I8" s="72">
        <v>1629</v>
      </c>
      <c r="J8" s="72">
        <v>213.93599999999998</v>
      </c>
      <c r="K8" s="72">
        <v>397.93599999999998</v>
      </c>
      <c r="L8" s="3">
        <v>0.13132965009208103</v>
      </c>
      <c r="M8" s="73">
        <v>6100.0900570435724</v>
      </c>
      <c r="N8" s="5">
        <v>6.3730831923518319E-2</v>
      </c>
    </row>
    <row r="9" spans="1:14">
      <c r="A9" s="8" t="s">
        <v>2</v>
      </c>
      <c r="B9" s="1">
        <v>2866</v>
      </c>
      <c r="C9" s="5">
        <v>9.8427089772649218E-2</v>
      </c>
      <c r="D9" s="1">
        <v>340</v>
      </c>
      <c r="E9" s="72">
        <v>8954.4000000000015</v>
      </c>
      <c r="F9" s="5">
        <v>6.7462254769008231E-2</v>
      </c>
      <c r="G9" s="4">
        <v>3.1243545010467555</v>
      </c>
      <c r="H9" s="5">
        <v>0.11863224005582694</v>
      </c>
      <c r="I9" s="72">
        <v>2655.25</v>
      </c>
      <c r="J9" s="72">
        <v>348.20249999999993</v>
      </c>
      <c r="K9" s="72">
        <v>558.9525000000001</v>
      </c>
      <c r="L9" s="3">
        <v>0.13113736936258352</v>
      </c>
      <c r="M9" s="73">
        <v>9722.5106513620685</v>
      </c>
      <c r="N9" s="5">
        <v>0.10157615484399507</v>
      </c>
    </row>
    <row r="10" spans="1:14">
      <c r="A10" s="8" t="s">
        <v>3</v>
      </c>
      <c r="B10" s="1">
        <v>2803</v>
      </c>
      <c r="C10" s="5">
        <v>9.6263479634590282E-2</v>
      </c>
      <c r="D10" s="1">
        <v>436</v>
      </c>
      <c r="E10" s="72">
        <v>11160.000000000002</v>
      </c>
      <c r="F10" s="5">
        <v>8.4079197179278559E-2</v>
      </c>
      <c r="G10" s="4">
        <v>3.9814484480913315</v>
      </c>
      <c r="H10" s="5">
        <v>0.15554762754191936</v>
      </c>
      <c r="I10" s="72">
        <v>2848.7500000000005</v>
      </c>
      <c r="J10" s="72">
        <v>401.30450000000002</v>
      </c>
      <c r="K10" s="72">
        <v>355.5544999999999</v>
      </c>
      <c r="L10" s="3">
        <v>0.14087038174637997</v>
      </c>
      <c r="M10" s="73">
        <v>11394.409819490993</v>
      </c>
      <c r="N10" s="5">
        <v>0.11904336006239394</v>
      </c>
    </row>
    <row r="11" spans="1:14">
      <c r="A11" s="8" t="s">
        <v>4</v>
      </c>
      <c r="B11" s="1">
        <v>29118</v>
      </c>
      <c r="C11" s="5">
        <v>1</v>
      </c>
      <c r="D11" s="1">
        <v>3862</v>
      </c>
      <c r="E11" s="72">
        <v>132732</v>
      </c>
      <c r="F11" s="5">
        <v>1</v>
      </c>
      <c r="G11" s="4">
        <v>4.5584174737275944</v>
      </c>
      <c r="H11" s="5">
        <v>0.13263273576481902</v>
      </c>
      <c r="I11" s="72">
        <v>29075.200000000004</v>
      </c>
      <c r="J11" s="72">
        <v>3476.3355000000001</v>
      </c>
      <c r="K11" s="72">
        <v>3519.135499999999</v>
      </c>
      <c r="L11" s="3">
        <v>0.11956359715496366</v>
      </c>
      <c r="M11" s="73">
        <v>95716.466785874203</v>
      </c>
      <c r="N11" s="5">
        <v>1</v>
      </c>
    </row>
    <row r="12" spans="1:14">
      <c r="E12"/>
      <c r="G12"/>
      <c r="H12"/>
      <c r="I12"/>
      <c r="J12"/>
      <c r="K12"/>
      <c r="L12"/>
      <c r="M12"/>
    </row>
    <row r="13" spans="1:14">
      <c r="E13"/>
      <c r="G13"/>
      <c r="H13"/>
      <c r="I13"/>
      <c r="J13"/>
      <c r="K13"/>
      <c r="L13"/>
      <c r="M13"/>
    </row>
    <row r="14" spans="1:14">
      <c r="E14"/>
      <c r="G14"/>
      <c r="H14"/>
      <c r="I14"/>
      <c r="J14"/>
      <c r="K14"/>
      <c r="L14"/>
      <c r="M14"/>
    </row>
    <row r="15" spans="1:14">
      <c r="E15"/>
      <c r="G15"/>
      <c r="H15"/>
      <c r="I15"/>
      <c r="J15"/>
      <c r="K15"/>
      <c r="L15"/>
      <c r="M15"/>
    </row>
    <row r="16" spans="1:14">
      <c r="E16"/>
      <c r="G16"/>
      <c r="H16"/>
      <c r="I16"/>
      <c r="J16"/>
      <c r="K16"/>
      <c r="L16"/>
      <c r="M16"/>
    </row>
    <row r="17" spans="5:13">
      <c r="E17"/>
      <c r="G17"/>
      <c r="H17"/>
      <c r="I17"/>
      <c r="J17"/>
      <c r="K17"/>
      <c r="L17"/>
      <c r="M17"/>
    </row>
    <row r="18" spans="5:13">
      <c r="E18"/>
      <c r="G18"/>
      <c r="H18"/>
      <c r="I18"/>
      <c r="J18"/>
      <c r="K18"/>
      <c r="L18"/>
      <c r="M18"/>
    </row>
    <row r="19" spans="5:13">
      <c r="E19"/>
      <c r="G19"/>
      <c r="H19"/>
      <c r="I19"/>
      <c r="J19"/>
      <c r="K19"/>
      <c r="L19"/>
      <c r="M19"/>
    </row>
    <row r="20" spans="5:13">
      <c r="E20"/>
      <c r="G20"/>
      <c r="H20"/>
      <c r="I20"/>
      <c r="J20"/>
      <c r="K20"/>
      <c r="L20"/>
      <c r="M20"/>
    </row>
    <row r="21" spans="5:13">
      <c r="E21"/>
      <c r="G21"/>
      <c r="H21"/>
      <c r="I21"/>
      <c r="J21"/>
      <c r="K21"/>
      <c r="L21"/>
      <c r="M21"/>
    </row>
    <row r="22" spans="5:13">
      <c r="E22"/>
      <c r="G22"/>
      <c r="H22"/>
      <c r="I22"/>
      <c r="J22"/>
      <c r="K22"/>
      <c r="L22"/>
      <c r="M22"/>
    </row>
    <row r="23" spans="5:13">
      <c r="E23"/>
      <c r="G23"/>
      <c r="H23"/>
      <c r="I23"/>
      <c r="J23"/>
      <c r="K23"/>
      <c r="L23"/>
      <c r="M23"/>
    </row>
    <row r="24" spans="5:13">
      <c r="E24"/>
      <c r="G24"/>
      <c r="H24"/>
      <c r="I24"/>
      <c r="J24"/>
      <c r="K24"/>
      <c r="L24"/>
      <c r="M24"/>
    </row>
    <row r="25" spans="5:13">
      <c r="E25"/>
      <c r="G25"/>
      <c r="H25"/>
      <c r="I25"/>
      <c r="J25"/>
      <c r="K25"/>
      <c r="L25"/>
      <c r="M25"/>
    </row>
    <row r="26" spans="5:13">
      <c r="E26"/>
      <c r="G26"/>
      <c r="H26"/>
      <c r="I26"/>
      <c r="J26"/>
      <c r="K26"/>
      <c r="L26"/>
      <c r="M26"/>
    </row>
    <row r="27" spans="5:13">
      <c r="E27"/>
      <c r="G27"/>
      <c r="H27"/>
      <c r="I27"/>
      <c r="J27"/>
      <c r="K27"/>
      <c r="L27"/>
      <c r="M27"/>
    </row>
    <row r="28" spans="5:13">
      <c r="E28"/>
      <c r="G28"/>
      <c r="H28"/>
      <c r="I28"/>
      <c r="J28"/>
      <c r="K28"/>
      <c r="L28"/>
      <c r="M28"/>
    </row>
    <row r="29" spans="5:13">
      <c r="E29"/>
      <c r="G29"/>
      <c r="H29"/>
      <c r="I29"/>
      <c r="J29"/>
      <c r="K29"/>
      <c r="L29"/>
      <c r="M29"/>
    </row>
    <row r="30" spans="5:13">
      <c r="E30"/>
      <c r="G30"/>
      <c r="H30"/>
      <c r="I30"/>
      <c r="J30"/>
      <c r="K30"/>
      <c r="L30"/>
      <c r="M30"/>
    </row>
    <row r="31" spans="5:13">
      <c r="E31"/>
      <c r="G31"/>
      <c r="H31"/>
      <c r="I31"/>
      <c r="J31"/>
      <c r="K31"/>
      <c r="L31"/>
      <c r="M31"/>
    </row>
    <row r="32" spans="5:13">
      <c r="E32"/>
      <c r="G32"/>
      <c r="H32"/>
      <c r="I32"/>
      <c r="J32"/>
      <c r="K32"/>
      <c r="L32"/>
      <c r="M32"/>
    </row>
    <row r="33" spans="5:13">
      <c r="E33"/>
      <c r="G33"/>
      <c r="H33"/>
      <c r="I33"/>
      <c r="J33"/>
      <c r="K33"/>
      <c r="L33"/>
      <c r="M33"/>
    </row>
    <row r="34" spans="5:13">
      <c r="E34"/>
      <c r="G34"/>
      <c r="H34"/>
      <c r="I34"/>
      <c r="J34"/>
      <c r="K34"/>
      <c r="L34"/>
      <c r="M34"/>
    </row>
    <row r="35" spans="5:13">
      <c r="E35"/>
      <c r="G35"/>
      <c r="H35"/>
      <c r="I35"/>
      <c r="J35"/>
      <c r="K35"/>
      <c r="L35"/>
      <c r="M35"/>
    </row>
    <row r="36" spans="5:13">
      <c r="E36"/>
      <c r="G36"/>
      <c r="H36"/>
      <c r="I36"/>
      <c r="J36"/>
      <c r="K36"/>
      <c r="L36"/>
      <c r="M36"/>
    </row>
    <row r="37" spans="5:13">
      <c r="E37"/>
      <c r="G37"/>
      <c r="H37"/>
      <c r="I37"/>
      <c r="J37"/>
      <c r="K37"/>
      <c r="L37"/>
      <c r="M37"/>
    </row>
    <row r="38" spans="5:13">
      <c r="E38"/>
      <c r="G38"/>
      <c r="H38"/>
      <c r="I38"/>
      <c r="J38"/>
      <c r="K38"/>
      <c r="L38"/>
      <c r="M38"/>
    </row>
    <row r="39" spans="5:13">
      <c r="E39"/>
      <c r="G39"/>
      <c r="H39"/>
      <c r="I39"/>
      <c r="J39"/>
      <c r="K39"/>
      <c r="L39"/>
      <c r="M39"/>
    </row>
    <row r="40" spans="5:13">
      <c r="E40"/>
      <c r="G40"/>
      <c r="H40"/>
      <c r="I40"/>
      <c r="J40"/>
      <c r="K40"/>
      <c r="L40"/>
      <c r="M40"/>
    </row>
    <row r="41" spans="5:13">
      <c r="E41"/>
      <c r="G41"/>
      <c r="H41"/>
      <c r="I41"/>
      <c r="J41"/>
      <c r="K41"/>
      <c r="L41"/>
      <c r="M41"/>
    </row>
    <row r="42" spans="5:13">
      <c r="E42"/>
      <c r="G42"/>
      <c r="H42"/>
      <c r="I42"/>
      <c r="J42"/>
      <c r="K42"/>
      <c r="L42"/>
      <c r="M42"/>
    </row>
    <row r="43" spans="5:13">
      <c r="E43"/>
      <c r="G43"/>
      <c r="H43"/>
      <c r="I43"/>
      <c r="J43"/>
      <c r="K43"/>
      <c r="L43"/>
      <c r="M43"/>
    </row>
    <row r="44" spans="5:13">
      <c r="E44"/>
      <c r="G44"/>
      <c r="H44"/>
      <c r="I44"/>
      <c r="J44"/>
      <c r="K44"/>
      <c r="L44"/>
      <c r="M44"/>
    </row>
    <row r="45" spans="5:13">
      <c r="E45"/>
      <c r="G45"/>
      <c r="H45"/>
      <c r="I45"/>
      <c r="J45"/>
      <c r="K45"/>
      <c r="L45"/>
      <c r="M45"/>
    </row>
    <row r="46" spans="5:13">
      <c r="E46"/>
      <c r="G46"/>
      <c r="H46"/>
      <c r="I46"/>
      <c r="J46"/>
      <c r="K46"/>
      <c r="L46"/>
      <c r="M46"/>
    </row>
    <row r="47" spans="5:13">
      <c r="E47"/>
      <c r="G47"/>
      <c r="H47"/>
      <c r="I47"/>
      <c r="J47"/>
      <c r="K47"/>
      <c r="L47"/>
      <c r="M47"/>
    </row>
    <row r="48" spans="5:13">
      <c r="E48"/>
      <c r="G48"/>
      <c r="H48"/>
      <c r="I48"/>
      <c r="J48"/>
      <c r="K48"/>
      <c r="L48"/>
      <c r="M48"/>
    </row>
    <row r="49" spans="5:13">
      <c r="E49"/>
      <c r="G49"/>
      <c r="H49"/>
      <c r="I49"/>
      <c r="J49"/>
      <c r="K49"/>
      <c r="L49"/>
      <c r="M49"/>
    </row>
    <row r="50" spans="5:13">
      <c r="E50"/>
      <c r="G50"/>
      <c r="H50"/>
      <c r="I50"/>
      <c r="J50"/>
      <c r="K50"/>
      <c r="L50"/>
      <c r="M50"/>
    </row>
    <row r="51" spans="5:13">
      <c r="E51"/>
      <c r="G51"/>
      <c r="H51"/>
      <c r="I51"/>
      <c r="J51"/>
      <c r="K51"/>
      <c r="L51"/>
      <c r="M51"/>
    </row>
    <row r="52" spans="5:13">
      <c r="E52"/>
      <c r="G52"/>
      <c r="H52"/>
      <c r="I52"/>
      <c r="J52"/>
      <c r="K52"/>
      <c r="L52"/>
      <c r="M52"/>
    </row>
    <row r="53" spans="5:13">
      <c r="E53"/>
      <c r="G53"/>
      <c r="H53"/>
      <c r="I53"/>
      <c r="J53"/>
      <c r="K53"/>
      <c r="L53"/>
      <c r="M53"/>
    </row>
    <row r="54" spans="5:13">
      <c r="E54"/>
      <c r="G54"/>
      <c r="H54"/>
      <c r="I54"/>
      <c r="J54"/>
      <c r="K54"/>
      <c r="L54"/>
      <c r="M54"/>
    </row>
    <row r="55" spans="5:13">
      <c r="E55"/>
      <c r="G55"/>
      <c r="H55"/>
      <c r="I55"/>
      <c r="J55"/>
      <c r="K55"/>
      <c r="L55"/>
      <c r="M55"/>
    </row>
    <row r="56" spans="5:13">
      <c r="E56"/>
      <c r="G56"/>
      <c r="H56"/>
      <c r="I56"/>
      <c r="J56"/>
      <c r="K56"/>
      <c r="L56"/>
      <c r="M56"/>
    </row>
    <row r="57" spans="5:13">
      <c r="E57"/>
      <c r="G57"/>
      <c r="H57"/>
      <c r="I57"/>
      <c r="J57"/>
      <c r="K57"/>
      <c r="L57"/>
      <c r="M57"/>
    </row>
    <row r="58" spans="5:13">
      <c r="E58"/>
      <c r="G58"/>
      <c r="H58"/>
      <c r="I58"/>
      <c r="J58"/>
      <c r="K58"/>
      <c r="L58"/>
      <c r="M58"/>
    </row>
    <row r="59" spans="5:13">
      <c r="E59"/>
      <c r="G59"/>
      <c r="H59"/>
      <c r="I59"/>
      <c r="J59"/>
      <c r="K59"/>
      <c r="L59"/>
      <c r="M59"/>
    </row>
    <row r="60" spans="5:13">
      <c r="E60"/>
      <c r="G60"/>
      <c r="H60"/>
      <c r="I60"/>
      <c r="J60"/>
      <c r="K60"/>
      <c r="L60"/>
      <c r="M60"/>
    </row>
    <row r="61" spans="5:13">
      <c r="E61"/>
      <c r="G61"/>
      <c r="H61"/>
      <c r="I61"/>
      <c r="J61"/>
      <c r="K61"/>
      <c r="L61"/>
      <c r="M61"/>
    </row>
    <row r="62" spans="5:13">
      <c r="E62"/>
      <c r="G62"/>
      <c r="H62"/>
      <c r="I62"/>
      <c r="J62"/>
      <c r="K62"/>
      <c r="L62"/>
      <c r="M62"/>
    </row>
    <row r="63" spans="5:13">
      <c r="E63"/>
      <c r="G63"/>
      <c r="H63"/>
      <c r="I63"/>
      <c r="J63"/>
      <c r="K63"/>
      <c r="L63"/>
      <c r="M63"/>
    </row>
    <row r="64" spans="5:13">
      <c r="E64"/>
      <c r="G64"/>
      <c r="H64"/>
      <c r="I64"/>
      <c r="J64"/>
      <c r="K64"/>
      <c r="L64"/>
      <c r="M64"/>
    </row>
    <row r="65" spans="5:13">
      <c r="E65"/>
      <c r="G65"/>
      <c r="H65"/>
      <c r="I65"/>
      <c r="J65"/>
      <c r="K65"/>
      <c r="L65"/>
      <c r="M65"/>
    </row>
    <row r="66" spans="5:13">
      <c r="E66"/>
      <c r="G66"/>
      <c r="H66"/>
      <c r="I66"/>
      <c r="J66"/>
      <c r="K66"/>
      <c r="L66"/>
      <c r="M66"/>
    </row>
    <row r="67" spans="5:13">
      <c r="E67"/>
      <c r="G67"/>
      <c r="H67"/>
      <c r="I67"/>
      <c r="J67"/>
      <c r="K67"/>
      <c r="L67"/>
      <c r="M67"/>
    </row>
    <row r="68" spans="5:13">
      <c r="E68"/>
      <c r="G68"/>
      <c r="H68"/>
      <c r="I68"/>
      <c r="J68"/>
      <c r="K68"/>
      <c r="L68"/>
      <c r="M68"/>
    </row>
    <row r="69" spans="5:13">
      <c r="E69"/>
      <c r="G69"/>
      <c r="H69"/>
      <c r="I69"/>
      <c r="J69"/>
      <c r="K69"/>
      <c r="L69"/>
      <c r="M69"/>
    </row>
    <row r="70" spans="5:13">
      <c r="E70"/>
      <c r="G70"/>
      <c r="H70"/>
      <c r="I70"/>
      <c r="J70"/>
      <c r="K70"/>
      <c r="L70"/>
      <c r="M70"/>
    </row>
    <row r="71" spans="5:13">
      <c r="E71"/>
      <c r="G71"/>
      <c r="H71"/>
      <c r="I71"/>
      <c r="J71"/>
      <c r="K71"/>
      <c r="L71"/>
      <c r="M71"/>
    </row>
    <row r="72" spans="5:13">
      <c r="E72"/>
      <c r="G72"/>
      <c r="H72"/>
      <c r="I72"/>
      <c r="J72"/>
      <c r="K72"/>
      <c r="L72"/>
      <c r="M72"/>
    </row>
    <row r="73" spans="5:13">
      <c r="E73"/>
      <c r="G73"/>
      <c r="H73"/>
      <c r="I73"/>
      <c r="J73"/>
      <c r="K73"/>
      <c r="L73"/>
      <c r="M73"/>
    </row>
    <row r="74" spans="5:13">
      <c r="E74"/>
      <c r="G74"/>
      <c r="H74"/>
      <c r="I74"/>
      <c r="J74"/>
      <c r="K74"/>
      <c r="L74"/>
      <c r="M74"/>
    </row>
    <row r="75" spans="5:13">
      <c r="E75"/>
      <c r="G75"/>
      <c r="H75"/>
      <c r="I75"/>
      <c r="J75"/>
      <c r="K75"/>
      <c r="L75"/>
      <c r="M75"/>
    </row>
    <row r="76" spans="5:13">
      <c r="E76"/>
      <c r="G76"/>
      <c r="H76"/>
      <c r="I76"/>
      <c r="J76"/>
      <c r="K76"/>
      <c r="L76"/>
      <c r="M76"/>
    </row>
    <row r="77" spans="5:13">
      <c r="E77"/>
      <c r="G77"/>
      <c r="H77"/>
      <c r="I77"/>
      <c r="J77"/>
      <c r="K77"/>
      <c r="L77"/>
      <c r="M77"/>
    </row>
    <row r="78" spans="5:13">
      <c r="E78"/>
      <c r="G78"/>
      <c r="H78"/>
      <c r="I78"/>
      <c r="J78"/>
      <c r="K78"/>
      <c r="L78"/>
      <c r="M78"/>
    </row>
    <row r="79" spans="5:13">
      <c r="E79"/>
      <c r="G79"/>
      <c r="H79"/>
      <c r="I79"/>
      <c r="J79"/>
      <c r="K79"/>
      <c r="L79"/>
      <c r="M79"/>
    </row>
    <row r="80" spans="5:13">
      <c r="E80"/>
      <c r="G80"/>
      <c r="H80"/>
      <c r="I80"/>
      <c r="J80"/>
      <c r="K80"/>
      <c r="L80"/>
      <c r="M80"/>
    </row>
    <row r="81" spans="5:13">
      <c r="E81"/>
      <c r="G81"/>
      <c r="H81"/>
      <c r="I81"/>
      <c r="J81"/>
      <c r="K81"/>
      <c r="L81"/>
      <c r="M81"/>
    </row>
    <row r="82" spans="5:13">
      <c r="E82"/>
      <c r="G82"/>
      <c r="H82"/>
      <c r="I82"/>
      <c r="J82"/>
      <c r="K82"/>
      <c r="L82"/>
      <c r="M82"/>
    </row>
    <row r="83" spans="5:13">
      <c r="E83"/>
      <c r="G83"/>
      <c r="H83"/>
      <c r="I83"/>
      <c r="J83"/>
      <c r="K83"/>
      <c r="L83"/>
      <c r="M83"/>
    </row>
    <row r="84" spans="5:13">
      <c r="E84"/>
      <c r="G84"/>
      <c r="H84"/>
      <c r="I84"/>
      <c r="J84"/>
      <c r="K84"/>
      <c r="L84"/>
      <c r="M84"/>
    </row>
    <row r="85" spans="5:13">
      <c r="E85"/>
      <c r="G85"/>
      <c r="H85"/>
      <c r="I85"/>
      <c r="J85"/>
      <c r="K85"/>
      <c r="L85"/>
      <c r="M85"/>
    </row>
    <row r="86" spans="5:13">
      <c r="E86"/>
      <c r="G86"/>
      <c r="H86"/>
      <c r="I86"/>
      <c r="J86"/>
      <c r="K86"/>
      <c r="L86"/>
      <c r="M86"/>
    </row>
    <row r="87" spans="5:13">
      <c r="E87"/>
      <c r="G87"/>
      <c r="H87"/>
      <c r="I87"/>
      <c r="J87"/>
      <c r="K87"/>
      <c r="L87"/>
      <c r="M87"/>
    </row>
    <row r="88" spans="5:13">
      <c r="E88"/>
      <c r="G88"/>
      <c r="H88"/>
      <c r="I88"/>
      <c r="J88"/>
      <c r="K88"/>
      <c r="L88"/>
      <c r="M88"/>
    </row>
    <row r="89" spans="5:13">
      <c r="E89"/>
      <c r="G89"/>
      <c r="H89"/>
      <c r="I89"/>
      <c r="J89"/>
      <c r="K89"/>
      <c r="L89"/>
      <c r="M89"/>
    </row>
    <row r="90" spans="5:13">
      <c r="E90"/>
      <c r="G90"/>
      <c r="H90"/>
      <c r="I90"/>
      <c r="J90"/>
      <c r="K90"/>
      <c r="L90"/>
      <c r="M90"/>
    </row>
    <row r="91" spans="5:13">
      <c r="E91"/>
      <c r="G91"/>
      <c r="H91"/>
      <c r="I91"/>
      <c r="J91"/>
      <c r="K91"/>
      <c r="L91"/>
      <c r="M91"/>
    </row>
    <row r="92" spans="5:13">
      <c r="E92"/>
      <c r="G92"/>
      <c r="H92"/>
      <c r="I92"/>
      <c r="J92"/>
      <c r="K92"/>
      <c r="L92"/>
      <c r="M92"/>
    </row>
    <row r="93" spans="5:13">
      <c r="E93"/>
      <c r="G93"/>
      <c r="H93"/>
      <c r="I93"/>
      <c r="J93"/>
      <c r="K93"/>
      <c r="L93"/>
      <c r="M93"/>
    </row>
    <row r="94" spans="5:13">
      <c r="E94"/>
      <c r="G94"/>
      <c r="H94"/>
      <c r="I94"/>
      <c r="J94"/>
      <c r="K94"/>
      <c r="L94"/>
      <c r="M94"/>
    </row>
    <row r="95" spans="5:13">
      <c r="E95"/>
      <c r="G95"/>
      <c r="H95"/>
      <c r="I95"/>
      <c r="J95"/>
      <c r="K95"/>
      <c r="L95"/>
      <c r="M95"/>
    </row>
    <row r="96" spans="5:13">
      <c r="E96"/>
      <c r="G96"/>
      <c r="H96"/>
      <c r="I96"/>
      <c r="J96"/>
      <c r="K96"/>
      <c r="L96"/>
      <c r="M96"/>
    </row>
    <row r="97" spans="5:13">
      <c r="E97"/>
      <c r="G97"/>
      <c r="H97"/>
      <c r="I97"/>
      <c r="J97"/>
      <c r="K97"/>
      <c r="L97"/>
      <c r="M97"/>
    </row>
    <row r="98" spans="5:13">
      <c r="E98"/>
      <c r="G98"/>
      <c r="H98"/>
      <c r="I98"/>
      <c r="J98"/>
      <c r="K98"/>
      <c r="L98"/>
      <c r="M98"/>
    </row>
    <row r="99" spans="5:13">
      <c r="E99"/>
      <c r="G99"/>
      <c r="H99"/>
      <c r="I99"/>
      <c r="J99"/>
      <c r="K99"/>
      <c r="L99"/>
      <c r="M99"/>
    </row>
    <row r="100" spans="5:13">
      <c r="E100"/>
      <c r="G100"/>
      <c r="H100"/>
      <c r="I100"/>
      <c r="J100"/>
      <c r="K100"/>
      <c r="L100"/>
      <c r="M100"/>
    </row>
    <row r="101" spans="5:13">
      <c r="E101"/>
      <c r="G101"/>
      <c r="H101"/>
      <c r="I101"/>
      <c r="J101"/>
      <c r="K101"/>
      <c r="L101"/>
      <c r="M101"/>
    </row>
    <row r="102" spans="5:13">
      <c r="E102"/>
      <c r="G102"/>
      <c r="H102"/>
      <c r="I102"/>
      <c r="J102"/>
      <c r="K102"/>
      <c r="L102"/>
      <c r="M102"/>
    </row>
    <row r="103" spans="5:13">
      <c r="E103"/>
      <c r="G103"/>
      <c r="H103"/>
      <c r="I103"/>
      <c r="J103"/>
      <c r="K103"/>
      <c r="L103"/>
      <c r="M103"/>
    </row>
    <row r="104" spans="5:13">
      <c r="E104"/>
      <c r="G104"/>
      <c r="H104"/>
      <c r="I104"/>
      <c r="J104"/>
      <c r="K104"/>
      <c r="L104"/>
      <c r="M104"/>
    </row>
    <row r="105" spans="5:13">
      <c r="E105"/>
      <c r="G105"/>
      <c r="H105"/>
      <c r="I105"/>
      <c r="J105"/>
      <c r="K105"/>
      <c r="L105"/>
      <c r="M105"/>
    </row>
    <row r="106" spans="5:13">
      <c r="E106"/>
      <c r="G106"/>
      <c r="H106"/>
      <c r="I106"/>
      <c r="J106"/>
      <c r="K106"/>
      <c r="L106"/>
      <c r="M106"/>
    </row>
    <row r="107" spans="5:13">
      <c r="E107"/>
      <c r="G107"/>
      <c r="H107"/>
      <c r="I107"/>
      <c r="J107"/>
      <c r="K107"/>
      <c r="L107"/>
      <c r="M107"/>
    </row>
    <row r="108" spans="5:13">
      <c r="E108"/>
      <c r="G108"/>
      <c r="H108"/>
      <c r="I108"/>
      <c r="J108"/>
      <c r="K108"/>
      <c r="L108"/>
      <c r="M108"/>
    </row>
    <row r="109" spans="5:13">
      <c r="E109"/>
      <c r="G109"/>
      <c r="H109"/>
      <c r="I109"/>
      <c r="J109"/>
      <c r="K109"/>
      <c r="L109"/>
      <c r="M109"/>
    </row>
    <row r="110" spans="5:13">
      <c r="E110"/>
      <c r="G110"/>
      <c r="H110"/>
      <c r="I110"/>
      <c r="J110"/>
      <c r="K110"/>
      <c r="L110"/>
      <c r="M110"/>
    </row>
    <row r="111" spans="5:13">
      <c r="E111"/>
      <c r="G111"/>
      <c r="H111"/>
      <c r="I111"/>
      <c r="J111"/>
      <c r="K111"/>
      <c r="L111"/>
      <c r="M111"/>
    </row>
    <row r="112" spans="5:13">
      <c r="E112"/>
      <c r="G112"/>
      <c r="H112"/>
      <c r="I112"/>
      <c r="J112"/>
      <c r="K112"/>
      <c r="L112"/>
      <c r="M112"/>
    </row>
    <row r="113" spans="5:13">
      <c r="E113"/>
      <c r="G113"/>
      <c r="H113"/>
      <c r="I113"/>
      <c r="J113"/>
      <c r="K113"/>
      <c r="L113"/>
      <c r="M113"/>
    </row>
    <row r="114" spans="5:13">
      <c r="E114"/>
      <c r="G114"/>
      <c r="H114"/>
      <c r="I114"/>
      <c r="J114"/>
      <c r="K114"/>
      <c r="L114"/>
      <c r="M114"/>
    </row>
    <row r="115" spans="5:13">
      <c r="E115"/>
      <c r="G115"/>
      <c r="H115"/>
      <c r="I115"/>
      <c r="J115"/>
      <c r="K115"/>
      <c r="L115"/>
      <c r="M115"/>
    </row>
    <row r="116" spans="5:13">
      <c r="E116"/>
      <c r="G116"/>
      <c r="H116"/>
      <c r="I116"/>
      <c r="J116"/>
      <c r="K116"/>
      <c r="L116"/>
      <c r="M116"/>
    </row>
    <row r="117" spans="5:13">
      <c r="E117"/>
      <c r="G117"/>
      <c r="H117"/>
      <c r="I117"/>
      <c r="J117"/>
      <c r="K117"/>
      <c r="L117"/>
      <c r="M117"/>
    </row>
    <row r="118" spans="5:13">
      <c r="E118"/>
      <c r="G118"/>
      <c r="H118"/>
      <c r="I118"/>
      <c r="J118"/>
      <c r="K118"/>
      <c r="L118"/>
      <c r="M118"/>
    </row>
    <row r="119" spans="5:13">
      <c r="E119"/>
      <c r="G119"/>
      <c r="H119"/>
      <c r="I119"/>
      <c r="J119"/>
      <c r="K119"/>
      <c r="L119"/>
      <c r="M119"/>
    </row>
    <row r="120" spans="5:13">
      <c r="E120"/>
      <c r="G120"/>
      <c r="H120"/>
      <c r="I120"/>
      <c r="J120"/>
      <c r="K120"/>
      <c r="L120"/>
      <c r="M120"/>
    </row>
    <row r="121" spans="5:13">
      <c r="E121"/>
      <c r="G121"/>
      <c r="H121"/>
      <c r="I121"/>
      <c r="J121"/>
      <c r="K121"/>
      <c r="L121"/>
      <c r="M121"/>
    </row>
    <row r="122" spans="5:13">
      <c r="E122"/>
      <c r="G122"/>
      <c r="H122"/>
      <c r="I122"/>
      <c r="J122"/>
      <c r="K122"/>
      <c r="L122"/>
      <c r="M122"/>
    </row>
    <row r="123" spans="5:13">
      <c r="E123"/>
      <c r="G123"/>
      <c r="H123"/>
      <c r="I123"/>
      <c r="J123"/>
      <c r="K123"/>
      <c r="L123"/>
      <c r="M123"/>
    </row>
    <row r="124" spans="5:13">
      <c r="E124"/>
      <c r="G124"/>
      <c r="H124"/>
      <c r="I124"/>
      <c r="J124"/>
      <c r="K124"/>
      <c r="L124"/>
      <c r="M124"/>
    </row>
    <row r="125" spans="5:13">
      <c r="E125"/>
      <c r="G125"/>
      <c r="H125"/>
      <c r="I125"/>
      <c r="J125"/>
      <c r="K125"/>
      <c r="L125"/>
      <c r="M125"/>
    </row>
    <row r="126" spans="5:13">
      <c r="E126"/>
      <c r="G126"/>
      <c r="H126"/>
      <c r="I126"/>
      <c r="J126"/>
      <c r="K126"/>
      <c r="L126"/>
      <c r="M126"/>
    </row>
    <row r="127" spans="5:13">
      <c r="E127"/>
      <c r="G127"/>
      <c r="H127"/>
      <c r="I127"/>
      <c r="J127"/>
      <c r="K127"/>
      <c r="L127"/>
      <c r="M127"/>
    </row>
    <row r="128" spans="5:13">
      <c r="E128"/>
      <c r="G128"/>
      <c r="H128"/>
      <c r="I128"/>
      <c r="J128"/>
      <c r="K128"/>
      <c r="L128"/>
      <c r="M128"/>
    </row>
    <row r="129" spans="5:13">
      <c r="E129"/>
      <c r="G129"/>
      <c r="H129"/>
      <c r="I129"/>
      <c r="J129"/>
      <c r="K129"/>
      <c r="L129"/>
      <c r="M129"/>
    </row>
    <row r="130" spans="5:13">
      <c r="E130"/>
      <c r="G130"/>
      <c r="H130"/>
      <c r="I130"/>
      <c r="J130"/>
      <c r="K130"/>
      <c r="L130"/>
      <c r="M130"/>
    </row>
    <row r="131" spans="5:13">
      <c r="E131"/>
      <c r="G131"/>
      <c r="H131"/>
      <c r="I131"/>
      <c r="J131"/>
      <c r="K131"/>
      <c r="L131"/>
      <c r="M131"/>
    </row>
    <row r="132" spans="5:13">
      <c r="E132"/>
      <c r="G132"/>
      <c r="H132"/>
      <c r="I132"/>
      <c r="J132"/>
      <c r="K132"/>
      <c r="L132"/>
      <c r="M132"/>
    </row>
    <row r="133" spans="5:13">
      <c r="E133"/>
      <c r="G133"/>
      <c r="H133"/>
      <c r="I133"/>
      <c r="J133"/>
      <c r="K133"/>
      <c r="L133"/>
      <c r="M133"/>
    </row>
    <row r="134" spans="5:13">
      <c r="E134"/>
      <c r="G134"/>
      <c r="H134"/>
      <c r="I134"/>
      <c r="J134"/>
      <c r="K134"/>
      <c r="L134"/>
      <c r="M134"/>
    </row>
    <row r="135" spans="5:13">
      <c r="E135"/>
      <c r="G135"/>
      <c r="H135"/>
      <c r="I135"/>
      <c r="J135"/>
      <c r="K135"/>
      <c r="L135"/>
      <c r="M135"/>
    </row>
    <row r="136" spans="5:13">
      <c r="E136"/>
      <c r="G136"/>
      <c r="H136"/>
      <c r="I136"/>
      <c r="J136"/>
      <c r="K136"/>
      <c r="L136"/>
      <c r="M136"/>
    </row>
    <row r="137" spans="5:13">
      <c r="E137"/>
      <c r="G137"/>
      <c r="H137"/>
      <c r="I137"/>
      <c r="J137"/>
      <c r="K137"/>
      <c r="L137"/>
      <c r="M137"/>
    </row>
    <row r="138" spans="5:13">
      <c r="E138"/>
      <c r="G138"/>
      <c r="H138"/>
      <c r="I138"/>
      <c r="J138"/>
      <c r="K138"/>
      <c r="L138"/>
      <c r="M138"/>
    </row>
    <row r="139" spans="5:13">
      <c r="E139"/>
      <c r="G139"/>
      <c r="H139"/>
      <c r="I139"/>
      <c r="J139"/>
      <c r="K139"/>
      <c r="L139"/>
      <c r="M139"/>
    </row>
    <row r="140" spans="5:13">
      <c r="E140"/>
      <c r="G140"/>
      <c r="H140"/>
      <c r="I140"/>
      <c r="J140"/>
      <c r="K140"/>
      <c r="L140"/>
      <c r="M140"/>
    </row>
    <row r="141" spans="5:13">
      <c r="E141"/>
      <c r="G141"/>
      <c r="H141"/>
      <c r="I141"/>
      <c r="J141"/>
      <c r="K141"/>
      <c r="L141"/>
      <c r="M141"/>
    </row>
    <row r="142" spans="5:13">
      <c r="E142"/>
      <c r="G142"/>
      <c r="H142"/>
      <c r="I142"/>
      <c r="J142"/>
      <c r="K142"/>
      <c r="L142"/>
      <c r="M142"/>
    </row>
    <row r="143" spans="5:13">
      <c r="E143"/>
      <c r="G143"/>
      <c r="H143"/>
      <c r="I143"/>
      <c r="J143"/>
      <c r="K143"/>
      <c r="L143"/>
      <c r="M143"/>
    </row>
    <row r="144" spans="5:13">
      <c r="E144"/>
      <c r="G144"/>
      <c r="H144"/>
      <c r="I144"/>
      <c r="J144"/>
      <c r="K144"/>
      <c r="L144"/>
      <c r="M144"/>
    </row>
    <row r="145" spans="5:13">
      <c r="E145"/>
      <c r="G145"/>
      <c r="H145"/>
      <c r="I145"/>
      <c r="J145"/>
      <c r="K145"/>
      <c r="L145"/>
      <c r="M145"/>
    </row>
    <row r="146" spans="5:13">
      <c r="E146"/>
      <c r="G146"/>
      <c r="H146"/>
      <c r="I146"/>
      <c r="J146"/>
      <c r="K146"/>
      <c r="L146"/>
      <c r="M146"/>
    </row>
    <row r="147" spans="5:13">
      <c r="E147"/>
      <c r="G147"/>
      <c r="H147"/>
      <c r="I147"/>
      <c r="J147"/>
      <c r="K147"/>
      <c r="L147"/>
      <c r="M147"/>
    </row>
    <row r="148" spans="5:13">
      <c r="E148"/>
      <c r="G148"/>
      <c r="H148"/>
      <c r="I148"/>
      <c r="J148"/>
      <c r="K148"/>
      <c r="L148"/>
      <c r="M148"/>
    </row>
    <row r="149" spans="5:13">
      <c r="E149"/>
      <c r="G149"/>
      <c r="H149"/>
      <c r="I149"/>
      <c r="J149"/>
      <c r="K149"/>
      <c r="L149"/>
      <c r="M149"/>
    </row>
    <row r="150" spans="5:13">
      <c r="E150"/>
      <c r="G150"/>
      <c r="H150"/>
      <c r="I150"/>
      <c r="J150"/>
      <c r="K150"/>
      <c r="L150"/>
      <c r="M150"/>
    </row>
    <row r="151" spans="5:13">
      <c r="E151"/>
      <c r="G151"/>
      <c r="H151"/>
      <c r="I151"/>
      <c r="J151"/>
      <c r="K151"/>
      <c r="L151"/>
      <c r="M151"/>
    </row>
    <row r="152" spans="5:13">
      <c r="E152"/>
      <c r="G152"/>
      <c r="H152"/>
      <c r="I152"/>
      <c r="J152"/>
      <c r="K152"/>
      <c r="L152"/>
      <c r="M152"/>
    </row>
    <row r="153" spans="5:13">
      <c r="E153"/>
      <c r="G153"/>
      <c r="H153"/>
      <c r="I153"/>
      <c r="J153"/>
      <c r="K153"/>
      <c r="L153"/>
      <c r="M153"/>
    </row>
    <row r="154" spans="5:13">
      <c r="E154"/>
      <c r="G154"/>
      <c r="H154"/>
      <c r="I154"/>
      <c r="J154"/>
      <c r="K154"/>
      <c r="L154"/>
      <c r="M154"/>
    </row>
    <row r="155" spans="5:13">
      <c r="E155"/>
      <c r="G155"/>
      <c r="H155"/>
      <c r="I155"/>
      <c r="J155"/>
      <c r="K155"/>
      <c r="L155"/>
      <c r="M155"/>
    </row>
    <row r="156" spans="5:13">
      <c r="E156"/>
      <c r="G156"/>
      <c r="H156"/>
      <c r="I156"/>
      <c r="J156"/>
      <c r="K156"/>
      <c r="L156"/>
      <c r="M156"/>
    </row>
    <row r="157" spans="5:13">
      <c r="E157"/>
      <c r="G157"/>
      <c r="H157"/>
      <c r="I157"/>
      <c r="J157"/>
      <c r="K157"/>
      <c r="L157"/>
      <c r="M157"/>
    </row>
    <row r="158" spans="5:13">
      <c r="E158"/>
      <c r="G158"/>
      <c r="H158"/>
      <c r="I158"/>
      <c r="J158"/>
      <c r="K158"/>
      <c r="L158"/>
      <c r="M158"/>
    </row>
    <row r="159" spans="5:13">
      <c r="E159"/>
      <c r="G159"/>
      <c r="H159"/>
      <c r="I159"/>
      <c r="J159"/>
      <c r="K159"/>
      <c r="L159"/>
      <c r="M159"/>
    </row>
    <row r="160" spans="5:13">
      <c r="E160"/>
      <c r="G160"/>
      <c r="H160"/>
      <c r="I160"/>
      <c r="J160"/>
      <c r="K160"/>
      <c r="L160"/>
      <c r="M160"/>
    </row>
    <row r="161" spans="5:13">
      <c r="E161"/>
      <c r="G161"/>
      <c r="H161"/>
      <c r="I161"/>
      <c r="J161"/>
      <c r="K161"/>
      <c r="L161"/>
      <c r="M161"/>
    </row>
    <row r="162" spans="5:13">
      <c r="E162"/>
      <c r="G162"/>
      <c r="H162"/>
      <c r="I162"/>
      <c r="J162"/>
      <c r="K162"/>
      <c r="L162"/>
      <c r="M162"/>
    </row>
    <row r="163" spans="5:13">
      <c r="E163"/>
      <c r="G163"/>
      <c r="H163"/>
      <c r="I163"/>
      <c r="J163"/>
      <c r="K163"/>
      <c r="L163"/>
      <c r="M163"/>
    </row>
    <row r="164" spans="5:13">
      <c r="E164"/>
      <c r="G164"/>
      <c r="H164"/>
      <c r="I164"/>
      <c r="J164"/>
      <c r="K164"/>
      <c r="L164"/>
      <c r="M164"/>
    </row>
    <row r="165" spans="5:13">
      <c r="E165"/>
      <c r="G165"/>
      <c r="H165"/>
      <c r="I165"/>
      <c r="J165"/>
      <c r="K165"/>
      <c r="L165"/>
      <c r="M165"/>
    </row>
    <row r="166" spans="5:13">
      <c r="E166"/>
      <c r="G166"/>
      <c r="H166"/>
      <c r="I166"/>
      <c r="J166"/>
      <c r="K166"/>
      <c r="L166"/>
      <c r="M166"/>
    </row>
    <row r="167" spans="5:13">
      <c r="E167"/>
      <c r="G167"/>
      <c r="H167"/>
      <c r="I167"/>
      <c r="J167"/>
      <c r="K167"/>
      <c r="L167"/>
      <c r="M167"/>
    </row>
    <row r="168" spans="5:13">
      <c r="E168"/>
      <c r="G168"/>
      <c r="H168"/>
      <c r="I168"/>
      <c r="J168"/>
      <c r="K168"/>
      <c r="L168"/>
      <c r="M168"/>
    </row>
    <row r="169" spans="5:13">
      <c r="E169"/>
      <c r="G169"/>
      <c r="H169"/>
      <c r="I169"/>
      <c r="J169"/>
      <c r="K169"/>
      <c r="L169"/>
      <c r="M169"/>
    </row>
    <row r="170" spans="5:13">
      <c r="E170"/>
      <c r="G170"/>
      <c r="H170"/>
      <c r="I170"/>
      <c r="J170"/>
      <c r="K170"/>
      <c r="L170"/>
      <c r="M170"/>
    </row>
    <row r="171" spans="5:13">
      <c r="E171"/>
      <c r="G171"/>
      <c r="H171"/>
      <c r="I171"/>
      <c r="J171"/>
      <c r="K171"/>
      <c r="L171"/>
      <c r="M171"/>
    </row>
    <row r="172" spans="5:13">
      <c r="E172"/>
      <c r="G172"/>
      <c r="H172"/>
      <c r="I172"/>
      <c r="J172"/>
      <c r="K172"/>
      <c r="L172"/>
      <c r="M172"/>
    </row>
    <row r="173" spans="5:13">
      <c r="E173"/>
      <c r="G173"/>
      <c r="H173"/>
      <c r="I173"/>
      <c r="J173"/>
      <c r="K173"/>
      <c r="L173"/>
      <c r="M173"/>
    </row>
    <row r="174" spans="5:13">
      <c r="E174"/>
      <c r="G174"/>
      <c r="H174"/>
      <c r="I174"/>
      <c r="J174"/>
      <c r="K174"/>
      <c r="L174"/>
      <c r="M174"/>
    </row>
    <row r="175" spans="5:13">
      <c r="E175"/>
      <c r="G175"/>
      <c r="H175"/>
      <c r="I175"/>
      <c r="J175"/>
      <c r="K175"/>
      <c r="L175"/>
      <c r="M175"/>
    </row>
    <row r="176" spans="5:13">
      <c r="E176"/>
      <c r="G176"/>
      <c r="H176"/>
      <c r="I176"/>
      <c r="J176"/>
      <c r="K176"/>
      <c r="L176"/>
      <c r="M176"/>
    </row>
    <row r="177" spans="5:13">
      <c r="E177"/>
      <c r="G177"/>
      <c r="H177"/>
      <c r="I177"/>
      <c r="J177"/>
      <c r="K177"/>
      <c r="L177"/>
      <c r="M177"/>
    </row>
    <row r="178" spans="5:13">
      <c r="E178"/>
      <c r="G178"/>
      <c r="H178"/>
      <c r="I178"/>
      <c r="J178"/>
      <c r="K178"/>
      <c r="L178"/>
      <c r="M178"/>
    </row>
    <row r="179" spans="5:13">
      <c r="E179"/>
      <c r="G179"/>
      <c r="H179"/>
      <c r="I179"/>
      <c r="J179"/>
      <c r="K179"/>
      <c r="L179"/>
      <c r="M179"/>
    </row>
    <row r="180" spans="5:13">
      <c r="E180"/>
      <c r="G180"/>
      <c r="H180"/>
      <c r="I180"/>
      <c r="J180"/>
      <c r="K180"/>
      <c r="L180"/>
      <c r="M180"/>
    </row>
    <row r="181" spans="5:13">
      <c r="E181"/>
      <c r="G181"/>
      <c r="H181"/>
      <c r="I181"/>
      <c r="J181"/>
      <c r="K181"/>
      <c r="L181"/>
      <c r="M181"/>
    </row>
    <row r="182" spans="5:13">
      <c r="E182"/>
      <c r="G182"/>
      <c r="H182"/>
      <c r="I182"/>
      <c r="J182"/>
      <c r="K182"/>
      <c r="L182"/>
      <c r="M182"/>
    </row>
    <row r="183" spans="5:13">
      <c r="E183"/>
      <c r="G183"/>
      <c r="H183"/>
      <c r="I183"/>
      <c r="J183"/>
      <c r="K183"/>
      <c r="L183"/>
      <c r="M183"/>
    </row>
    <row r="184" spans="5:13">
      <c r="E184"/>
      <c r="G184"/>
      <c r="H184"/>
      <c r="I184"/>
      <c r="J184"/>
      <c r="K184"/>
      <c r="L184"/>
      <c r="M184"/>
    </row>
    <row r="185" spans="5:13">
      <c r="E185"/>
      <c r="G185"/>
      <c r="H185"/>
      <c r="I185"/>
      <c r="J185"/>
      <c r="K185"/>
      <c r="L185"/>
      <c r="M185"/>
    </row>
    <row r="186" spans="5:13">
      <c r="E186"/>
      <c r="G186"/>
      <c r="H186"/>
      <c r="I186"/>
      <c r="J186"/>
      <c r="K186"/>
      <c r="L186"/>
      <c r="M186"/>
    </row>
    <row r="187" spans="5:13">
      <c r="E187"/>
      <c r="G187"/>
      <c r="H187"/>
      <c r="I187"/>
      <c r="J187"/>
      <c r="K187"/>
      <c r="L187"/>
      <c r="M187"/>
    </row>
    <row r="188" spans="5:13">
      <c r="E188"/>
      <c r="G188"/>
      <c r="H188"/>
      <c r="I188"/>
      <c r="J188"/>
      <c r="K188"/>
      <c r="L188"/>
      <c r="M188"/>
    </row>
    <row r="189" spans="5:13">
      <c r="E189"/>
      <c r="G189"/>
      <c r="H189"/>
      <c r="I189"/>
      <c r="J189"/>
      <c r="K189"/>
      <c r="L189"/>
      <c r="M189"/>
    </row>
    <row r="190" spans="5:13">
      <c r="E190"/>
      <c r="G190"/>
      <c r="H190"/>
      <c r="I190"/>
      <c r="J190"/>
      <c r="K190"/>
      <c r="L190"/>
      <c r="M190"/>
    </row>
    <row r="191" spans="5:13">
      <c r="E191"/>
      <c r="G191"/>
      <c r="H191"/>
      <c r="I191"/>
      <c r="J191"/>
      <c r="K191"/>
      <c r="L191"/>
      <c r="M191"/>
    </row>
    <row r="192" spans="5:13">
      <c r="E192"/>
      <c r="G192"/>
      <c r="H192"/>
      <c r="I192"/>
      <c r="J192"/>
      <c r="K192"/>
      <c r="L192"/>
      <c r="M192"/>
    </row>
    <row r="193" spans="5:13">
      <c r="E193"/>
      <c r="G193"/>
      <c r="H193"/>
      <c r="I193"/>
      <c r="J193"/>
      <c r="K193"/>
      <c r="L193"/>
      <c r="M193"/>
    </row>
    <row r="194" spans="5:13">
      <c r="E194"/>
      <c r="G194"/>
      <c r="H194"/>
      <c r="I194"/>
      <c r="J194"/>
      <c r="K194"/>
      <c r="L194"/>
      <c r="M194"/>
    </row>
    <row r="195" spans="5:13">
      <c r="E195"/>
      <c r="G195"/>
      <c r="H195"/>
      <c r="I195"/>
      <c r="J195"/>
      <c r="K195"/>
      <c r="L195"/>
      <c r="M195"/>
    </row>
    <row r="196" spans="5:13">
      <c r="E196"/>
      <c r="G196"/>
      <c r="H196"/>
      <c r="I196"/>
      <c r="J196"/>
      <c r="K196"/>
      <c r="L196"/>
      <c r="M196"/>
    </row>
    <row r="197" spans="5:13">
      <c r="E197"/>
      <c r="G197"/>
      <c r="H197"/>
      <c r="I197"/>
      <c r="J197"/>
      <c r="K197"/>
      <c r="L197"/>
      <c r="M197"/>
    </row>
    <row r="198" spans="5:13">
      <c r="E198"/>
      <c r="G198"/>
      <c r="H198"/>
      <c r="I198"/>
      <c r="J198"/>
      <c r="K198"/>
      <c r="L198"/>
      <c r="M198"/>
    </row>
    <row r="199" spans="5:13">
      <c r="E199"/>
      <c r="G199"/>
      <c r="H199"/>
      <c r="I199"/>
      <c r="J199"/>
      <c r="K199"/>
      <c r="L199"/>
      <c r="M199"/>
    </row>
    <row r="200" spans="5:13">
      <c r="E200"/>
      <c r="G200"/>
      <c r="H200"/>
      <c r="I200"/>
      <c r="J200"/>
      <c r="K200"/>
      <c r="L200"/>
      <c r="M200"/>
    </row>
    <row r="201" spans="5:13">
      <c r="E201"/>
      <c r="G201"/>
      <c r="H201"/>
      <c r="I201"/>
      <c r="J201"/>
      <c r="K201"/>
      <c r="L201"/>
      <c r="M201"/>
    </row>
    <row r="202" spans="5:13">
      <c r="E202"/>
      <c r="G202"/>
      <c r="H202"/>
      <c r="I202"/>
      <c r="J202"/>
      <c r="K202"/>
      <c r="L202"/>
      <c r="M202"/>
    </row>
    <row r="203" spans="5:13">
      <c r="E203"/>
      <c r="G203"/>
      <c r="H203"/>
      <c r="I203"/>
      <c r="J203"/>
      <c r="K203"/>
      <c r="L203"/>
      <c r="M203"/>
    </row>
    <row r="204" spans="5:13">
      <c r="E204"/>
      <c r="G204"/>
      <c r="H204"/>
      <c r="I204"/>
      <c r="J204"/>
      <c r="K204"/>
      <c r="L204"/>
      <c r="M204"/>
    </row>
    <row r="205" spans="5:13">
      <c r="E205"/>
      <c r="G205"/>
      <c r="H205"/>
      <c r="I205"/>
      <c r="J205"/>
      <c r="K205"/>
      <c r="L205"/>
      <c r="M205"/>
    </row>
    <row r="206" spans="5:13">
      <c r="E206"/>
      <c r="G206"/>
      <c r="H206"/>
      <c r="I206"/>
      <c r="J206"/>
      <c r="K206"/>
      <c r="L206"/>
      <c r="M206"/>
    </row>
    <row r="207" spans="5:13">
      <c r="E207"/>
      <c r="G207"/>
      <c r="H207"/>
      <c r="I207"/>
      <c r="J207"/>
      <c r="K207"/>
      <c r="L207"/>
      <c r="M207"/>
    </row>
    <row r="208" spans="5:13">
      <c r="E208"/>
      <c r="G208"/>
      <c r="H208"/>
      <c r="I208"/>
      <c r="J208"/>
      <c r="K208"/>
      <c r="L208"/>
      <c r="M208"/>
    </row>
    <row r="209" spans="5:13">
      <c r="E209"/>
      <c r="G209"/>
      <c r="H209"/>
      <c r="I209"/>
      <c r="J209"/>
      <c r="K209"/>
      <c r="L209"/>
      <c r="M209"/>
    </row>
    <row r="210" spans="5:13">
      <c r="E210"/>
      <c r="G210"/>
      <c r="H210"/>
      <c r="I210"/>
      <c r="J210"/>
      <c r="K210"/>
      <c r="L210"/>
      <c r="M210"/>
    </row>
    <row r="211" spans="5:13">
      <c r="E211"/>
      <c r="G211"/>
      <c r="H211"/>
      <c r="I211"/>
      <c r="J211"/>
      <c r="K211"/>
      <c r="L211"/>
      <c r="M211"/>
    </row>
    <row r="212" spans="5:13">
      <c r="E212"/>
      <c r="G212"/>
      <c r="H212"/>
      <c r="I212"/>
      <c r="J212"/>
      <c r="K212"/>
      <c r="L212"/>
      <c r="M212"/>
    </row>
    <row r="213" spans="5:13">
      <c r="E213"/>
      <c r="G213"/>
      <c r="H213"/>
      <c r="I213"/>
      <c r="J213"/>
      <c r="K213"/>
      <c r="L213"/>
      <c r="M213"/>
    </row>
    <row r="214" spans="5:13">
      <c r="E214"/>
      <c r="G214"/>
      <c r="H214"/>
      <c r="I214"/>
      <c r="J214"/>
      <c r="K214"/>
      <c r="L214"/>
      <c r="M214"/>
    </row>
    <row r="215" spans="5:13">
      <c r="E215"/>
      <c r="G215"/>
      <c r="H215"/>
      <c r="I215"/>
      <c r="J215"/>
      <c r="K215"/>
      <c r="L215"/>
      <c r="M215"/>
    </row>
    <row r="216" spans="5:13">
      <c r="E216"/>
      <c r="G216"/>
      <c r="H216"/>
      <c r="I216"/>
      <c r="J216"/>
      <c r="K216"/>
      <c r="L216"/>
      <c r="M216"/>
    </row>
    <row r="217" spans="5:13">
      <c r="E217"/>
      <c r="G217"/>
      <c r="H217"/>
      <c r="I217"/>
      <c r="J217"/>
      <c r="K217"/>
      <c r="L217"/>
      <c r="M217"/>
    </row>
    <row r="218" spans="5:13">
      <c r="E218"/>
      <c r="G218"/>
      <c r="H218"/>
      <c r="I218"/>
      <c r="J218"/>
      <c r="K218"/>
      <c r="L218"/>
      <c r="M218"/>
    </row>
    <row r="219" spans="5:13">
      <c r="E219"/>
      <c r="G219"/>
      <c r="H219"/>
      <c r="I219"/>
      <c r="J219"/>
      <c r="K219"/>
      <c r="L219"/>
      <c r="M219"/>
    </row>
    <row r="220" spans="5:13">
      <c r="E220"/>
      <c r="G220"/>
      <c r="H220"/>
      <c r="I220"/>
      <c r="J220"/>
      <c r="K220"/>
      <c r="L220"/>
      <c r="M220"/>
    </row>
    <row r="221" spans="5:13">
      <c r="E221"/>
      <c r="G221"/>
      <c r="H221"/>
      <c r="I221"/>
      <c r="J221"/>
      <c r="K221"/>
      <c r="L221"/>
      <c r="M221"/>
    </row>
    <row r="222" spans="5:13">
      <c r="E222"/>
      <c r="G222"/>
      <c r="H222"/>
      <c r="I222"/>
      <c r="J222"/>
      <c r="K222"/>
      <c r="L222"/>
      <c r="M222"/>
    </row>
    <row r="223" spans="5:13">
      <c r="E223"/>
      <c r="G223"/>
      <c r="H223"/>
      <c r="I223"/>
      <c r="J223"/>
      <c r="K223"/>
      <c r="L223"/>
      <c r="M223"/>
    </row>
    <row r="224" spans="5:13">
      <c r="E224"/>
      <c r="G224"/>
      <c r="H224"/>
      <c r="I224"/>
      <c r="J224"/>
      <c r="K224"/>
      <c r="L224"/>
      <c r="M224"/>
    </row>
    <row r="225" spans="5:13">
      <c r="E225"/>
      <c r="G225"/>
      <c r="H225"/>
      <c r="I225"/>
      <c r="J225"/>
      <c r="K225"/>
      <c r="L225"/>
      <c r="M225"/>
    </row>
    <row r="226" spans="5:13">
      <c r="E226"/>
      <c r="G226"/>
      <c r="H226"/>
      <c r="I226"/>
      <c r="J226"/>
      <c r="K226"/>
      <c r="L226"/>
      <c r="M226"/>
    </row>
    <row r="227" spans="5:13">
      <c r="E227"/>
      <c r="G227"/>
      <c r="H227"/>
      <c r="I227"/>
      <c r="J227"/>
      <c r="K227"/>
      <c r="L227"/>
      <c r="M227"/>
    </row>
    <row r="228" spans="5:13">
      <c r="E228"/>
      <c r="G228"/>
      <c r="H228"/>
      <c r="I228"/>
      <c r="J228"/>
      <c r="K228"/>
      <c r="L228"/>
      <c r="M228"/>
    </row>
    <row r="229" spans="5:13">
      <c r="E229"/>
      <c r="G229"/>
      <c r="H229"/>
      <c r="I229"/>
      <c r="J229"/>
      <c r="K229"/>
      <c r="L229"/>
      <c r="M229"/>
    </row>
    <row r="230" spans="5:13">
      <c r="E230"/>
      <c r="G230"/>
      <c r="H230"/>
      <c r="I230"/>
      <c r="J230"/>
      <c r="K230"/>
      <c r="L230"/>
      <c r="M230"/>
    </row>
    <row r="231" spans="5:13">
      <c r="E231"/>
      <c r="G231"/>
      <c r="H231"/>
      <c r="I231"/>
      <c r="J231"/>
      <c r="K231"/>
      <c r="L231"/>
      <c r="M231"/>
    </row>
    <row r="232" spans="5:13">
      <c r="E232"/>
      <c r="G232"/>
      <c r="H232"/>
      <c r="I232"/>
      <c r="J232"/>
      <c r="K232"/>
      <c r="L232"/>
      <c r="M232"/>
    </row>
    <row r="233" spans="5:13">
      <c r="E233"/>
      <c r="G233"/>
      <c r="H233"/>
      <c r="I233"/>
      <c r="J233"/>
      <c r="K233"/>
      <c r="L233"/>
      <c r="M233"/>
    </row>
    <row r="234" spans="5:13">
      <c r="E234"/>
      <c r="G234"/>
      <c r="H234"/>
      <c r="I234"/>
      <c r="J234"/>
      <c r="K234"/>
      <c r="L234"/>
      <c r="M234"/>
    </row>
    <row r="235" spans="5:13">
      <c r="E235"/>
      <c r="G235"/>
      <c r="H235"/>
      <c r="I235"/>
      <c r="J235"/>
      <c r="K235"/>
      <c r="L235"/>
      <c r="M235"/>
    </row>
    <row r="236" spans="5:13">
      <c r="E236"/>
      <c r="G236"/>
      <c r="H236"/>
      <c r="I236"/>
      <c r="J236"/>
      <c r="K236"/>
      <c r="L236"/>
      <c r="M236"/>
    </row>
    <row r="237" spans="5:13">
      <c r="E237"/>
      <c r="G237"/>
      <c r="H237"/>
      <c r="I237"/>
      <c r="J237"/>
      <c r="K237"/>
      <c r="L237"/>
      <c r="M237"/>
    </row>
    <row r="238" spans="5:13">
      <c r="E238"/>
      <c r="G238"/>
      <c r="H238"/>
      <c r="I238"/>
      <c r="J238"/>
      <c r="K238"/>
      <c r="L238"/>
      <c r="M238"/>
    </row>
    <row r="239" spans="5:13">
      <c r="E239"/>
      <c r="G239"/>
      <c r="H239"/>
      <c r="I239"/>
      <c r="J239"/>
      <c r="K239"/>
      <c r="L239"/>
      <c r="M239"/>
    </row>
    <row r="240" spans="5:13">
      <c r="E240"/>
      <c r="G240"/>
      <c r="H240"/>
      <c r="I240"/>
      <c r="J240"/>
      <c r="K240"/>
      <c r="L240"/>
      <c r="M240"/>
    </row>
    <row r="241" spans="5:13">
      <c r="E241"/>
      <c r="G241"/>
      <c r="H241"/>
      <c r="I241"/>
      <c r="J241"/>
      <c r="K241"/>
      <c r="L241"/>
      <c r="M241"/>
    </row>
    <row r="242" spans="5:13">
      <c r="E242"/>
      <c r="G242"/>
      <c r="H242"/>
      <c r="I242"/>
      <c r="J242"/>
      <c r="K242"/>
      <c r="L242"/>
      <c r="M242"/>
    </row>
    <row r="243" spans="5:13">
      <c r="E243"/>
      <c r="G243"/>
      <c r="H243"/>
      <c r="I243"/>
      <c r="J243"/>
      <c r="K243"/>
      <c r="L243"/>
      <c r="M243"/>
    </row>
    <row r="244" spans="5:13">
      <c r="E244"/>
      <c r="G244"/>
      <c r="H244"/>
      <c r="I244"/>
      <c r="J244"/>
      <c r="K244"/>
      <c r="L244"/>
      <c r="M244"/>
    </row>
    <row r="245" spans="5:13">
      <c r="E245"/>
      <c r="G245"/>
      <c r="H245"/>
      <c r="I245"/>
      <c r="J245"/>
      <c r="K245"/>
      <c r="L245"/>
      <c r="M245"/>
    </row>
    <row r="246" spans="5:13">
      <c r="E246"/>
      <c r="G246"/>
      <c r="H246"/>
      <c r="I246"/>
      <c r="J246"/>
      <c r="K246"/>
      <c r="L246"/>
      <c r="M246"/>
    </row>
    <row r="247" spans="5:13">
      <c r="E247"/>
      <c r="G247"/>
      <c r="H247"/>
      <c r="I247"/>
      <c r="J247"/>
      <c r="K247"/>
      <c r="L247"/>
      <c r="M247"/>
    </row>
    <row r="248" spans="5:13">
      <c r="E248"/>
      <c r="G248"/>
      <c r="H248"/>
      <c r="I248"/>
      <c r="J248"/>
      <c r="K248"/>
      <c r="L248"/>
      <c r="M248"/>
    </row>
    <row r="249" spans="5:13">
      <c r="E249"/>
      <c r="G249"/>
      <c r="H249"/>
      <c r="I249"/>
      <c r="J249"/>
      <c r="K249"/>
      <c r="L249"/>
      <c r="M249"/>
    </row>
    <row r="250" spans="5:13">
      <c r="E250"/>
      <c r="G250"/>
      <c r="H250"/>
      <c r="I250"/>
      <c r="J250"/>
      <c r="K250"/>
      <c r="L250"/>
      <c r="M250"/>
    </row>
    <row r="251" spans="5:13">
      <c r="E251"/>
      <c r="G251"/>
      <c r="H251"/>
      <c r="I251"/>
      <c r="J251"/>
      <c r="K251"/>
      <c r="L251"/>
      <c r="M251"/>
    </row>
    <row r="252" spans="5:13">
      <c r="E252"/>
      <c r="G252"/>
      <c r="H252"/>
      <c r="I252"/>
      <c r="J252"/>
      <c r="K252"/>
      <c r="L252"/>
      <c r="M252"/>
    </row>
    <row r="253" spans="5:13">
      <c r="E253"/>
      <c r="G253"/>
      <c r="H253"/>
      <c r="I253"/>
      <c r="J253"/>
      <c r="K253"/>
      <c r="L253"/>
      <c r="M253"/>
    </row>
    <row r="254" spans="5:13">
      <c r="E254"/>
      <c r="G254"/>
      <c r="H254"/>
      <c r="I254"/>
      <c r="J254"/>
      <c r="K254"/>
      <c r="L254"/>
      <c r="M254"/>
    </row>
    <row r="255" spans="5:13">
      <c r="E255"/>
      <c r="G255"/>
      <c r="H255"/>
      <c r="I255"/>
      <c r="J255"/>
      <c r="K255"/>
      <c r="L255"/>
      <c r="M255"/>
    </row>
    <row r="256" spans="5:13">
      <c r="E256"/>
      <c r="G256"/>
      <c r="H256"/>
      <c r="I256"/>
      <c r="J256"/>
      <c r="K256"/>
      <c r="L256"/>
      <c r="M256"/>
    </row>
    <row r="257" spans="5:13">
      <c r="E257"/>
      <c r="G257"/>
      <c r="H257"/>
      <c r="I257"/>
      <c r="J257"/>
      <c r="K257"/>
      <c r="L257"/>
      <c r="M257"/>
    </row>
    <row r="258" spans="5:13">
      <c r="E258"/>
      <c r="G258"/>
      <c r="H258"/>
      <c r="I258"/>
      <c r="J258"/>
      <c r="K258"/>
      <c r="L258"/>
      <c r="M258"/>
    </row>
    <row r="259" spans="5:13">
      <c r="E259"/>
      <c r="G259"/>
      <c r="H259"/>
      <c r="I259"/>
      <c r="J259"/>
      <c r="K259"/>
      <c r="L259"/>
      <c r="M259"/>
    </row>
    <row r="260" spans="5:13">
      <c r="E260"/>
      <c r="G260"/>
      <c r="H260"/>
      <c r="I260"/>
      <c r="J260"/>
      <c r="K260"/>
      <c r="L260"/>
      <c r="M260"/>
    </row>
    <row r="261" spans="5:13">
      <c r="E261"/>
      <c r="G261"/>
      <c r="H261"/>
      <c r="I261"/>
      <c r="J261"/>
      <c r="K261"/>
      <c r="L261"/>
      <c r="M261"/>
    </row>
    <row r="262" spans="5:13">
      <c r="E262"/>
      <c r="G262"/>
      <c r="H262"/>
      <c r="I262"/>
      <c r="J262"/>
      <c r="K262"/>
      <c r="L262"/>
      <c r="M262"/>
    </row>
    <row r="263" spans="5:13">
      <c r="E263"/>
      <c r="G263"/>
      <c r="H263"/>
      <c r="I263"/>
      <c r="J263"/>
      <c r="K263"/>
      <c r="L263"/>
      <c r="M263"/>
    </row>
    <row r="264" spans="5:13">
      <c r="E264"/>
      <c r="G264"/>
      <c r="H264"/>
      <c r="I264"/>
      <c r="J264"/>
      <c r="K264"/>
      <c r="L264"/>
      <c r="M264"/>
    </row>
    <row r="265" spans="5:13">
      <c r="E265"/>
      <c r="G265"/>
      <c r="H265"/>
      <c r="I265"/>
      <c r="J265"/>
      <c r="K265"/>
      <c r="L265"/>
      <c r="M265"/>
    </row>
    <row r="266" spans="5:13">
      <c r="E266"/>
      <c r="G266"/>
      <c r="H266"/>
      <c r="I266"/>
      <c r="J266"/>
      <c r="K266"/>
      <c r="L266"/>
      <c r="M266"/>
    </row>
    <row r="267" spans="5:13">
      <c r="E267"/>
      <c r="G267"/>
      <c r="H267"/>
      <c r="I267"/>
      <c r="J267"/>
      <c r="K267"/>
      <c r="L267"/>
      <c r="M267"/>
    </row>
    <row r="268" spans="5:13">
      <c r="E268"/>
      <c r="G268"/>
      <c r="H268"/>
      <c r="I268"/>
      <c r="J268"/>
      <c r="K268"/>
      <c r="L268"/>
      <c r="M268"/>
    </row>
    <row r="269" spans="5:13">
      <c r="E269"/>
      <c r="G269"/>
      <c r="H269"/>
      <c r="I269"/>
      <c r="J269"/>
      <c r="K269"/>
      <c r="L269"/>
      <c r="M269"/>
    </row>
    <row r="270" spans="5:13">
      <c r="E270"/>
      <c r="G270"/>
      <c r="H270"/>
      <c r="I270"/>
      <c r="J270"/>
      <c r="K270"/>
      <c r="L270"/>
      <c r="M270"/>
    </row>
    <row r="271" spans="5:13">
      <c r="E271"/>
      <c r="G271"/>
      <c r="H271"/>
      <c r="I271"/>
      <c r="J271"/>
      <c r="K271"/>
      <c r="L271"/>
      <c r="M271"/>
    </row>
    <row r="272" spans="5:13">
      <c r="E272"/>
      <c r="G272"/>
      <c r="H272"/>
      <c r="I272"/>
      <c r="J272"/>
      <c r="K272"/>
      <c r="L272"/>
      <c r="M272"/>
    </row>
    <row r="273" spans="5:13">
      <c r="E273"/>
      <c r="G273"/>
      <c r="H273"/>
      <c r="I273"/>
      <c r="J273"/>
      <c r="K273"/>
      <c r="L273"/>
      <c r="M273"/>
    </row>
    <row r="274" spans="5:13">
      <c r="E274"/>
      <c r="G274"/>
      <c r="H274"/>
      <c r="I274"/>
      <c r="J274"/>
      <c r="K274"/>
      <c r="L274"/>
      <c r="M274"/>
    </row>
    <row r="275" spans="5:13">
      <c r="E275"/>
      <c r="G275"/>
      <c r="H275"/>
      <c r="I275"/>
      <c r="J275"/>
      <c r="K275"/>
      <c r="L275"/>
      <c r="M275"/>
    </row>
    <row r="276" spans="5:13">
      <c r="E276"/>
      <c r="G276"/>
      <c r="H276"/>
      <c r="I276"/>
      <c r="J276"/>
      <c r="K276"/>
      <c r="L276"/>
      <c r="M276"/>
    </row>
    <row r="277" spans="5:13">
      <c r="E277"/>
      <c r="G277"/>
      <c r="H277"/>
      <c r="I277"/>
      <c r="J277"/>
      <c r="K277"/>
      <c r="L277"/>
      <c r="M277"/>
    </row>
    <row r="278" spans="5:13">
      <c r="E278"/>
      <c r="G278"/>
      <c r="H278"/>
      <c r="I278"/>
      <c r="J278"/>
      <c r="K278"/>
      <c r="L278"/>
      <c r="M278"/>
    </row>
    <row r="279" spans="5:13">
      <c r="E279"/>
      <c r="G279"/>
      <c r="H279"/>
      <c r="I279"/>
      <c r="J279"/>
      <c r="K279"/>
      <c r="L279"/>
      <c r="M279"/>
    </row>
    <row r="280" spans="5:13">
      <c r="E280"/>
      <c r="G280"/>
      <c r="H280"/>
      <c r="I280"/>
      <c r="J280"/>
      <c r="K280"/>
      <c r="L280"/>
      <c r="M280"/>
    </row>
    <row r="281" spans="5:13">
      <c r="E281"/>
      <c r="G281"/>
      <c r="H281"/>
      <c r="I281"/>
      <c r="J281"/>
      <c r="K281"/>
      <c r="L281"/>
      <c r="M281"/>
    </row>
    <row r="282" spans="5:13">
      <c r="E282"/>
      <c r="G282"/>
      <c r="H282"/>
      <c r="I282"/>
      <c r="J282"/>
      <c r="K282"/>
      <c r="L282"/>
      <c r="M282"/>
    </row>
    <row r="283" spans="5:13">
      <c r="E283"/>
      <c r="G283"/>
      <c r="H283"/>
      <c r="I283"/>
      <c r="J283"/>
      <c r="K283"/>
      <c r="L283"/>
      <c r="M283"/>
    </row>
    <row r="284" spans="5:13">
      <c r="E284"/>
      <c r="G284"/>
      <c r="H284"/>
      <c r="I284"/>
      <c r="J284"/>
      <c r="K284"/>
      <c r="L284"/>
      <c r="M284"/>
    </row>
    <row r="285" spans="5:13">
      <c r="E285"/>
      <c r="G285"/>
      <c r="H285"/>
      <c r="I285"/>
      <c r="J285"/>
      <c r="K285"/>
      <c r="L285"/>
      <c r="M285"/>
    </row>
    <row r="286" spans="5:13">
      <c r="E286"/>
      <c r="G286"/>
      <c r="H286"/>
      <c r="I286"/>
      <c r="J286"/>
      <c r="K286"/>
      <c r="L286"/>
      <c r="M286"/>
    </row>
    <row r="287" spans="5:13">
      <c r="E287"/>
      <c r="G287"/>
      <c r="H287"/>
      <c r="I287"/>
      <c r="J287"/>
      <c r="K287"/>
      <c r="L287"/>
      <c r="M287"/>
    </row>
    <row r="288" spans="5:13">
      <c r="E288"/>
      <c r="G288"/>
      <c r="H288"/>
      <c r="I288"/>
      <c r="J288"/>
      <c r="K288"/>
      <c r="L288"/>
      <c r="M288"/>
    </row>
    <row r="289" spans="5:13">
      <c r="E289"/>
      <c r="G289"/>
      <c r="H289"/>
      <c r="I289"/>
      <c r="J289"/>
      <c r="K289"/>
      <c r="L289"/>
      <c r="M289"/>
    </row>
    <row r="290" spans="5:13">
      <c r="E290"/>
      <c r="G290"/>
      <c r="H290"/>
      <c r="I290"/>
      <c r="J290"/>
      <c r="K290"/>
      <c r="L290"/>
      <c r="M290"/>
    </row>
    <row r="291" spans="5:13">
      <c r="E291"/>
      <c r="G291"/>
      <c r="H291"/>
      <c r="I291"/>
      <c r="J291"/>
      <c r="K291"/>
      <c r="L291"/>
      <c r="M291"/>
    </row>
    <row r="292" spans="5:13">
      <c r="E292"/>
      <c r="G292"/>
      <c r="H292"/>
      <c r="I292"/>
      <c r="J292"/>
      <c r="K292"/>
      <c r="L292"/>
      <c r="M292"/>
    </row>
    <row r="293" spans="5:13">
      <c r="E293"/>
      <c r="G293"/>
      <c r="H293"/>
      <c r="I293"/>
      <c r="J293"/>
      <c r="K293"/>
      <c r="L293"/>
      <c r="M293"/>
    </row>
    <row r="294" spans="5:13">
      <c r="E294"/>
      <c r="G294"/>
      <c r="H294"/>
      <c r="I294"/>
      <c r="J294"/>
      <c r="K294"/>
      <c r="L294"/>
      <c r="M294"/>
    </row>
    <row r="295" spans="5:13">
      <c r="E295"/>
      <c r="G295"/>
      <c r="H295"/>
      <c r="I295"/>
      <c r="J295"/>
      <c r="K295"/>
      <c r="L295"/>
      <c r="M295"/>
    </row>
    <row r="296" spans="5:13">
      <c r="E296"/>
      <c r="G296"/>
      <c r="H296"/>
      <c r="I296"/>
      <c r="J296"/>
      <c r="K296"/>
      <c r="L296"/>
      <c r="M296"/>
    </row>
    <row r="297" spans="5:13">
      <c r="E297"/>
      <c r="G297"/>
      <c r="H297"/>
      <c r="I297"/>
      <c r="J297"/>
      <c r="K297"/>
      <c r="L297"/>
      <c r="M297"/>
    </row>
    <row r="298" spans="5:13">
      <c r="E298"/>
      <c r="G298"/>
      <c r="H298"/>
      <c r="I298"/>
      <c r="J298"/>
      <c r="K298"/>
      <c r="L298"/>
      <c r="M298"/>
    </row>
    <row r="299" spans="5:13">
      <c r="E299"/>
      <c r="G299"/>
      <c r="H299"/>
      <c r="I299"/>
      <c r="J299"/>
      <c r="K299"/>
      <c r="L299"/>
      <c r="M299"/>
    </row>
    <row r="300" spans="5:13">
      <c r="E300"/>
      <c r="G300"/>
      <c r="H300"/>
      <c r="I300"/>
      <c r="J300"/>
      <c r="K300"/>
      <c r="L300"/>
      <c r="M300"/>
    </row>
    <row r="301" spans="5:13">
      <c r="E301"/>
      <c r="G301"/>
      <c r="H301"/>
      <c r="I301"/>
      <c r="J301"/>
      <c r="K301"/>
      <c r="L301"/>
      <c r="M301"/>
    </row>
    <row r="302" spans="5:13">
      <c r="E302"/>
      <c r="G302"/>
      <c r="H302"/>
      <c r="I302"/>
      <c r="J302"/>
      <c r="K302"/>
      <c r="L302"/>
      <c r="M302"/>
    </row>
    <row r="303" spans="5:13">
      <c r="E303"/>
      <c r="G303"/>
      <c r="H303"/>
      <c r="I303"/>
      <c r="J303"/>
      <c r="K303"/>
      <c r="L303"/>
      <c r="M303"/>
    </row>
    <row r="304" spans="5:13">
      <c r="E304"/>
      <c r="G304"/>
      <c r="H304"/>
      <c r="I304"/>
      <c r="J304"/>
      <c r="K304"/>
      <c r="L304"/>
      <c r="M304"/>
    </row>
    <row r="305" spans="5:13">
      <c r="E305"/>
      <c r="G305"/>
      <c r="H305"/>
      <c r="I305"/>
      <c r="J305"/>
      <c r="K305"/>
      <c r="L305"/>
      <c r="M305"/>
    </row>
    <row r="306" spans="5:13">
      <c r="E306"/>
      <c r="G306"/>
      <c r="H306"/>
      <c r="I306"/>
      <c r="J306"/>
      <c r="K306"/>
      <c r="L306"/>
      <c r="M306"/>
    </row>
    <row r="307" spans="5:13">
      <c r="E307"/>
      <c r="G307"/>
      <c r="H307"/>
      <c r="I307"/>
      <c r="J307"/>
      <c r="K307"/>
      <c r="L307"/>
      <c r="M307"/>
    </row>
    <row r="308" spans="5:13">
      <c r="E308"/>
      <c r="G308"/>
      <c r="H308"/>
      <c r="I308"/>
      <c r="J308"/>
      <c r="K308"/>
      <c r="L308"/>
      <c r="M308"/>
    </row>
    <row r="309" spans="5:13">
      <c r="E309"/>
      <c r="G309"/>
      <c r="H309"/>
      <c r="I309"/>
      <c r="J309"/>
      <c r="K309"/>
      <c r="L309"/>
      <c r="M309"/>
    </row>
    <row r="310" spans="5:13">
      <c r="E310"/>
      <c r="G310"/>
      <c r="H310"/>
      <c r="I310"/>
      <c r="J310"/>
      <c r="K310"/>
      <c r="L310"/>
      <c r="M310"/>
    </row>
    <row r="311" spans="5:13">
      <c r="E311"/>
      <c r="G311"/>
      <c r="H311"/>
      <c r="I311"/>
      <c r="J311"/>
      <c r="K311"/>
      <c r="L311"/>
      <c r="M311"/>
    </row>
    <row r="312" spans="5:13">
      <c r="E312"/>
      <c r="G312"/>
      <c r="H312"/>
      <c r="I312"/>
      <c r="J312"/>
      <c r="K312"/>
      <c r="L312"/>
      <c r="M312"/>
    </row>
    <row r="313" spans="5:13">
      <c r="E313"/>
      <c r="G313"/>
      <c r="H313"/>
      <c r="I313"/>
      <c r="J313"/>
      <c r="K313"/>
      <c r="L313"/>
      <c r="M313"/>
    </row>
    <row r="314" spans="5:13">
      <c r="E314"/>
      <c r="G314"/>
      <c r="H314"/>
      <c r="I314"/>
      <c r="J314"/>
      <c r="K314"/>
      <c r="L314"/>
      <c r="M314"/>
    </row>
    <row r="315" spans="5:13">
      <c r="E315"/>
      <c r="G315"/>
      <c r="H315"/>
      <c r="I315"/>
      <c r="J315"/>
      <c r="K315"/>
      <c r="L315"/>
      <c r="M315"/>
    </row>
    <row r="316" spans="5:13">
      <c r="E316"/>
      <c r="G316"/>
      <c r="H316"/>
      <c r="I316"/>
      <c r="J316"/>
      <c r="K316"/>
      <c r="L316"/>
      <c r="M316"/>
    </row>
    <row r="317" spans="5:13">
      <c r="E317"/>
      <c r="G317"/>
      <c r="H317"/>
      <c r="I317"/>
      <c r="J317"/>
      <c r="K317"/>
      <c r="L317"/>
      <c r="M317"/>
    </row>
    <row r="318" spans="5:13">
      <c r="E318"/>
      <c r="G318"/>
      <c r="H318"/>
      <c r="I318"/>
      <c r="J318"/>
      <c r="K318"/>
      <c r="L318"/>
      <c r="M318"/>
    </row>
    <row r="319" spans="5:13">
      <c r="E319"/>
      <c r="G319"/>
      <c r="H319"/>
      <c r="I319"/>
      <c r="J319"/>
      <c r="K319"/>
      <c r="L319"/>
      <c r="M319"/>
    </row>
    <row r="320" spans="5:13">
      <c r="E320"/>
      <c r="G320"/>
      <c r="H320"/>
      <c r="I320"/>
      <c r="J320"/>
      <c r="K320"/>
      <c r="L320"/>
      <c r="M320"/>
    </row>
    <row r="321" spans="5:13">
      <c r="E321"/>
      <c r="G321"/>
      <c r="H321"/>
      <c r="I321"/>
      <c r="J321"/>
      <c r="K321"/>
      <c r="L321"/>
      <c r="M321"/>
    </row>
    <row r="322" spans="5:13">
      <c r="E322"/>
      <c r="G322"/>
      <c r="H322"/>
      <c r="I322"/>
      <c r="J322"/>
      <c r="K322"/>
      <c r="L322"/>
      <c r="M322"/>
    </row>
    <row r="323" spans="5:13">
      <c r="E323"/>
      <c r="G323"/>
      <c r="H323"/>
      <c r="I323"/>
      <c r="J323"/>
      <c r="K323"/>
      <c r="L323"/>
      <c r="M323"/>
    </row>
    <row r="324" spans="5:13">
      <c r="E324"/>
      <c r="G324"/>
      <c r="H324"/>
      <c r="I324"/>
      <c r="J324"/>
      <c r="K324"/>
      <c r="L324"/>
      <c r="M324"/>
    </row>
    <row r="325" spans="5:13">
      <c r="E325"/>
      <c r="G325"/>
      <c r="H325"/>
      <c r="I325"/>
      <c r="J325"/>
      <c r="K325"/>
      <c r="L325"/>
      <c r="M325"/>
    </row>
    <row r="326" spans="5:13">
      <c r="E326"/>
      <c r="G326"/>
      <c r="H326"/>
      <c r="I326"/>
      <c r="J326"/>
      <c r="K326"/>
      <c r="L326"/>
      <c r="M326"/>
    </row>
    <row r="327" spans="5:13">
      <c r="E327"/>
      <c r="G327"/>
      <c r="H327"/>
      <c r="I327"/>
      <c r="J327"/>
      <c r="K327"/>
      <c r="L327"/>
      <c r="M327"/>
    </row>
    <row r="328" spans="5:13">
      <c r="E328"/>
      <c r="G328"/>
      <c r="H328"/>
      <c r="I328"/>
      <c r="J328"/>
      <c r="K328"/>
      <c r="L328"/>
      <c r="M328"/>
    </row>
    <row r="329" spans="5:13">
      <c r="E329"/>
      <c r="G329"/>
      <c r="H329"/>
      <c r="I329"/>
      <c r="J329"/>
      <c r="K329"/>
      <c r="L329"/>
      <c r="M329"/>
    </row>
    <row r="330" spans="5:13">
      <c r="E330"/>
      <c r="G330"/>
      <c r="H330"/>
      <c r="I330"/>
      <c r="J330"/>
      <c r="K330"/>
      <c r="L330"/>
      <c r="M330"/>
    </row>
    <row r="331" spans="5:13">
      <c r="E331"/>
      <c r="G331"/>
      <c r="H331"/>
      <c r="I331"/>
      <c r="J331"/>
      <c r="K331"/>
      <c r="L331"/>
      <c r="M331"/>
    </row>
    <row r="332" spans="5:13">
      <c r="E332"/>
      <c r="G332"/>
      <c r="H332"/>
      <c r="I332"/>
      <c r="J332"/>
      <c r="K332"/>
      <c r="L332"/>
      <c r="M332"/>
    </row>
    <row r="333" spans="5:13">
      <c r="E333"/>
      <c r="G333"/>
      <c r="H333"/>
      <c r="I333"/>
      <c r="J333"/>
      <c r="K333"/>
      <c r="L333"/>
      <c r="M333"/>
    </row>
    <row r="334" spans="5:13">
      <c r="E334"/>
      <c r="G334"/>
      <c r="H334"/>
      <c r="I334"/>
      <c r="J334"/>
      <c r="K334"/>
      <c r="L334"/>
      <c r="M334"/>
    </row>
    <row r="335" spans="5:13">
      <c r="E335"/>
      <c r="G335"/>
      <c r="H335"/>
      <c r="I335"/>
      <c r="J335"/>
      <c r="K335"/>
      <c r="L335"/>
      <c r="M335"/>
    </row>
    <row r="336" spans="5:13">
      <c r="E336"/>
      <c r="G336"/>
      <c r="H336"/>
      <c r="I336"/>
      <c r="J336"/>
      <c r="K336"/>
      <c r="L336"/>
      <c r="M336"/>
    </row>
    <row r="337" spans="5:13">
      <c r="E337"/>
      <c r="G337"/>
      <c r="H337"/>
      <c r="I337"/>
      <c r="J337"/>
      <c r="K337"/>
      <c r="L337"/>
      <c r="M337"/>
    </row>
    <row r="338" spans="5:13">
      <c r="E338"/>
      <c r="G338"/>
      <c r="H338"/>
      <c r="I338"/>
      <c r="J338"/>
      <c r="K338"/>
      <c r="L338"/>
      <c r="M338"/>
    </row>
    <row r="339" spans="5:13">
      <c r="E339"/>
      <c r="G339"/>
      <c r="H339"/>
      <c r="I339"/>
      <c r="J339"/>
      <c r="K339"/>
      <c r="L339"/>
      <c r="M339"/>
    </row>
    <row r="340" spans="5:13">
      <c r="E340"/>
      <c r="G340"/>
      <c r="H340"/>
      <c r="I340"/>
      <c r="J340"/>
      <c r="K340"/>
      <c r="L340"/>
      <c r="M340"/>
    </row>
    <row r="341" spans="5:13">
      <c r="E341"/>
      <c r="G341"/>
      <c r="H341"/>
      <c r="I341"/>
      <c r="J341"/>
      <c r="K341"/>
      <c r="L341"/>
      <c r="M341"/>
    </row>
    <row r="342" spans="5:13">
      <c r="E342"/>
      <c r="G342"/>
      <c r="H342"/>
      <c r="I342"/>
      <c r="J342"/>
      <c r="K342"/>
      <c r="L342"/>
      <c r="M342"/>
    </row>
    <row r="343" spans="5:13">
      <c r="E343"/>
      <c r="G343"/>
      <c r="H343"/>
      <c r="I343"/>
      <c r="J343"/>
      <c r="K343"/>
      <c r="L343"/>
      <c r="M343"/>
    </row>
    <row r="344" spans="5:13">
      <c r="E344"/>
      <c r="G344"/>
      <c r="H344"/>
      <c r="I344"/>
      <c r="J344"/>
      <c r="K344"/>
      <c r="L344"/>
      <c r="M344"/>
    </row>
    <row r="345" spans="5:13">
      <c r="E345"/>
      <c r="G345"/>
      <c r="H345"/>
      <c r="I345"/>
      <c r="J345"/>
      <c r="K345"/>
      <c r="L345"/>
      <c r="M345"/>
    </row>
    <row r="346" spans="5:13">
      <c r="E346"/>
      <c r="G346"/>
      <c r="H346"/>
      <c r="I346"/>
      <c r="J346"/>
      <c r="K346"/>
      <c r="L346"/>
      <c r="M346"/>
    </row>
    <row r="347" spans="5:13">
      <c r="E347"/>
      <c r="G347"/>
      <c r="H347"/>
      <c r="I347"/>
      <c r="J347"/>
      <c r="K347"/>
      <c r="L347"/>
      <c r="M347"/>
    </row>
    <row r="348" spans="5:13">
      <c r="E348"/>
      <c r="G348"/>
      <c r="H348"/>
      <c r="I348"/>
      <c r="J348"/>
      <c r="K348"/>
      <c r="L348"/>
      <c r="M348"/>
    </row>
    <row r="349" spans="5:13">
      <c r="E349"/>
      <c r="G349"/>
      <c r="H349"/>
      <c r="I349"/>
      <c r="J349"/>
      <c r="K349"/>
      <c r="L349"/>
      <c r="M349"/>
    </row>
    <row r="350" spans="5:13">
      <c r="E350"/>
      <c r="G350"/>
      <c r="H350"/>
      <c r="I350"/>
      <c r="J350"/>
      <c r="K350"/>
      <c r="L350"/>
      <c r="M350"/>
    </row>
    <row r="351" spans="5:13">
      <c r="E351"/>
      <c r="G351"/>
      <c r="H351"/>
      <c r="I351"/>
      <c r="J351"/>
      <c r="K351"/>
      <c r="L351"/>
      <c r="M351"/>
    </row>
    <row r="352" spans="5:13">
      <c r="E352"/>
      <c r="G352"/>
      <c r="H352"/>
      <c r="I352"/>
      <c r="J352"/>
      <c r="K352"/>
      <c r="L352"/>
      <c r="M352"/>
    </row>
    <row r="353" spans="5:13">
      <c r="E353"/>
      <c r="G353"/>
      <c r="H353"/>
      <c r="I353"/>
      <c r="J353"/>
      <c r="K353"/>
      <c r="L353"/>
      <c r="M353"/>
    </row>
    <row r="354" spans="5:13">
      <c r="E354"/>
      <c r="G354"/>
      <c r="H354"/>
      <c r="I354"/>
      <c r="J354"/>
      <c r="K354"/>
      <c r="L354"/>
      <c r="M354"/>
    </row>
    <row r="355" spans="5:13">
      <c r="E355"/>
      <c r="G355"/>
      <c r="H355"/>
      <c r="I355"/>
      <c r="J355"/>
      <c r="K355"/>
      <c r="L355"/>
      <c r="M355"/>
    </row>
    <row r="356" spans="5:13">
      <c r="E356"/>
      <c r="G356"/>
      <c r="H356"/>
      <c r="I356"/>
      <c r="J356"/>
      <c r="K356"/>
      <c r="L356"/>
      <c r="M356"/>
    </row>
    <row r="357" spans="5:13">
      <c r="E357"/>
      <c r="G357"/>
      <c r="H357"/>
      <c r="I357"/>
      <c r="J357"/>
      <c r="K357"/>
      <c r="L357"/>
      <c r="M357"/>
    </row>
    <row r="358" spans="5:13">
      <c r="E358"/>
      <c r="G358"/>
      <c r="H358"/>
      <c r="I358"/>
      <c r="J358"/>
      <c r="K358"/>
      <c r="L358"/>
      <c r="M358"/>
    </row>
    <row r="359" spans="5:13">
      <c r="E359"/>
      <c r="G359"/>
      <c r="H359"/>
      <c r="I359"/>
      <c r="J359"/>
      <c r="K359"/>
      <c r="L359"/>
      <c r="M359"/>
    </row>
    <row r="360" spans="5:13">
      <c r="E360"/>
      <c r="G360"/>
      <c r="H360"/>
      <c r="I360"/>
      <c r="J360"/>
      <c r="K360"/>
      <c r="L360"/>
      <c r="M360"/>
    </row>
    <row r="361" spans="5:13">
      <c r="E361"/>
      <c r="G361"/>
      <c r="H361"/>
      <c r="I361"/>
      <c r="J361"/>
      <c r="K361"/>
      <c r="L361"/>
      <c r="M361"/>
    </row>
    <row r="362" spans="5:13">
      <c r="E362"/>
      <c r="G362"/>
      <c r="H362"/>
      <c r="I362"/>
      <c r="J362"/>
      <c r="K362"/>
      <c r="L362"/>
      <c r="M362"/>
    </row>
    <row r="363" spans="5:13">
      <c r="E363"/>
      <c r="G363"/>
      <c r="H363"/>
      <c r="I363"/>
      <c r="J363"/>
      <c r="K363"/>
      <c r="L363"/>
      <c r="M363"/>
    </row>
    <row r="364" spans="5:13">
      <c r="E364"/>
      <c r="G364"/>
      <c r="H364"/>
      <c r="I364"/>
      <c r="J364"/>
      <c r="K364"/>
      <c r="L364"/>
      <c r="M364"/>
    </row>
    <row r="365" spans="5:13">
      <c r="E365"/>
      <c r="G365"/>
      <c r="H365"/>
      <c r="I365"/>
      <c r="J365"/>
      <c r="K365"/>
      <c r="L365"/>
      <c r="M365"/>
    </row>
    <row r="366" spans="5:13">
      <c r="E366"/>
      <c r="G366"/>
      <c r="H366"/>
      <c r="I366"/>
      <c r="J366"/>
      <c r="K366"/>
      <c r="L366"/>
      <c r="M366"/>
    </row>
    <row r="367" spans="5:13">
      <c r="E367"/>
      <c r="G367"/>
      <c r="H367"/>
      <c r="I367"/>
      <c r="J367"/>
      <c r="K367"/>
      <c r="L367"/>
      <c r="M367"/>
    </row>
    <row r="368" spans="5:13">
      <c r="E368"/>
      <c r="G368"/>
      <c r="H368"/>
      <c r="I368"/>
      <c r="J368"/>
      <c r="K368"/>
      <c r="L368"/>
      <c r="M368"/>
    </row>
    <row r="369" spans="5:13">
      <c r="E369"/>
      <c r="G369"/>
      <c r="H369"/>
      <c r="I369"/>
      <c r="J369"/>
      <c r="K369"/>
      <c r="L369"/>
      <c r="M369"/>
    </row>
    <row r="370" spans="5:13">
      <c r="E370"/>
      <c r="G370"/>
      <c r="H370"/>
      <c r="I370"/>
      <c r="J370"/>
      <c r="K370"/>
      <c r="L370"/>
      <c r="M370"/>
    </row>
    <row r="371" spans="5:13">
      <c r="E371"/>
      <c r="G371"/>
      <c r="H371"/>
      <c r="I371"/>
      <c r="J371"/>
      <c r="K371"/>
      <c r="L371"/>
      <c r="M371"/>
    </row>
    <row r="372" spans="5:13">
      <c r="E372"/>
      <c r="G372"/>
      <c r="H372"/>
      <c r="I372"/>
      <c r="J372"/>
      <c r="K372"/>
      <c r="L372"/>
      <c r="M372"/>
    </row>
    <row r="373" spans="5:13">
      <c r="E373"/>
      <c r="G373"/>
      <c r="H373"/>
      <c r="I373"/>
      <c r="J373"/>
      <c r="K373"/>
      <c r="L373"/>
      <c r="M373"/>
    </row>
    <row r="374" spans="5:13">
      <c r="E374"/>
      <c r="G374"/>
      <c r="H374"/>
      <c r="I374"/>
      <c r="J374"/>
      <c r="K374"/>
      <c r="L374"/>
      <c r="M374"/>
    </row>
    <row r="375" spans="5:13">
      <c r="E375"/>
      <c r="G375"/>
      <c r="H375"/>
      <c r="I375"/>
      <c r="J375"/>
      <c r="K375"/>
      <c r="L375"/>
      <c r="M375"/>
    </row>
    <row r="376" spans="5:13">
      <c r="E376"/>
      <c r="G376"/>
      <c r="H376"/>
      <c r="I376"/>
      <c r="J376"/>
      <c r="K376"/>
      <c r="L376"/>
      <c r="M376"/>
    </row>
    <row r="377" spans="5:13">
      <c r="E377"/>
      <c r="G377"/>
      <c r="H377"/>
      <c r="I377"/>
      <c r="J377"/>
      <c r="K377"/>
      <c r="L377"/>
      <c r="M377"/>
    </row>
    <row r="378" spans="5:13">
      <c r="E378"/>
      <c r="G378"/>
      <c r="H378"/>
      <c r="I378"/>
      <c r="J378"/>
      <c r="K378"/>
      <c r="L378"/>
      <c r="M378"/>
    </row>
    <row r="379" spans="5:13">
      <c r="E379"/>
      <c r="G379"/>
      <c r="H379"/>
      <c r="I379"/>
      <c r="J379"/>
      <c r="K379"/>
      <c r="L379"/>
      <c r="M379"/>
    </row>
    <row r="380" spans="5:13">
      <c r="E380"/>
      <c r="G380"/>
      <c r="H380"/>
      <c r="I380"/>
      <c r="J380"/>
      <c r="K380"/>
      <c r="L380"/>
      <c r="M380"/>
    </row>
    <row r="381" spans="5:13">
      <c r="E381"/>
      <c r="G381"/>
      <c r="H381"/>
      <c r="I381"/>
      <c r="J381"/>
      <c r="K381"/>
      <c r="L381"/>
      <c r="M381"/>
    </row>
    <row r="382" spans="5:13">
      <c r="E382"/>
      <c r="G382"/>
      <c r="H382"/>
      <c r="I382"/>
      <c r="J382"/>
      <c r="K382"/>
      <c r="L382"/>
      <c r="M382"/>
    </row>
    <row r="383" spans="5:13">
      <c r="E383"/>
      <c r="G383"/>
      <c r="H383"/>
      <c r="I383"/>
      <c r="J383"/>
      <c r="K383"/>
      <c r="L383"/>
      <c r="M383"/>
    </row>
    <row r="384" spans="5:13">
      <c r="E384"/>
      <c r="G384"/>
      <c r="H384"/>
      <c r="I384"/>
      <c r="J384"/>
      <c r="K384"/>
      <c r="L384"/>
      <c r="M384"/>
    </row>
    <row r="385" spans="5:13">
      <c r="E385"/>
      <c r="G385"/>
      <c r="H385"/>
      <c r="I385"/>
      <c r="J385"/>
      <c r="K385"/>
      <c r="L385"/>
      <c r="M385"/>
    </row>
    <row r="386" spans="5:13">
      <c r="E386"/>
      <c r="G386"/>
      <c r="H386"/>
      <c r="I386"/>
      <c r="J386"/>
      <c r="K386"/>
      <c r="L386"/>
      <c r="M386"/>
    </row>
    <row r="387" spans="5:13">
      <c r="E387"/>
      <c r="G387"/>
      <c r="H387"/>
      <c r="I387"/>
      <c r="J387"/>
      <c r="K387"/>
      <c r="L387"/>
      <c r="M387"/>
    </row>
    <row r="388" spans="5:13">
      <c r="E388"/>
      <c r="G388"/>
      <c r="H388"/>
      <c r="I388"/>
      <c r="J388"/>
      <c r="K388"/>
      <c r="L388"/>
      <c r="M388"/>
    </row>
    <row r="389" spans="5:13">
      <c r="E389"/>
      <c r="G389"/>
      <c r="H389"/>
      <c r="I389"/>
      <c r="J389"/>
      <c r="K389"/>
      <c r="L389"/>
      <c r="M389"/>
    </row>
    <row r="390" spans="5:13">
      <c r="E390"/>
      <c r="G390"/>
      <c r="H390"/>
      <c r="I390"/>
      <c r="J390"/>
      <c r="K390"/>
      <c r="L390"/>
      <c r="M390"/>
    </row>
    <row r="391" spans="5:13">
      <c r="E391"/>
      <c r="G391"/>
      <c r="H391"/>
      <c r="I391"/>
      <c r="J391"/>
      <c r="K391"/>
      <c r="L391"/>
      <c r="M391"/>
    </row>
    <row r="392" spans="5:13">
      <c r="E392"/>
      <c r="G392"/>
      <c r="H392"/>
      <c r="I392"/>
      <c r="J392"/>
      <c r="K392"/>
      <c r="L392"/>
      <c r="M392"/>
    </row>
    <row r="393" spans="5:13">
      <c r="E393"/>
      <c r="G393"/>
      <c r="H393"/>
      <c r="I393"/>
      <c r="J393"/>
      <c r="K393"/>
      <c r="L393"/>
      <c r="M393"/>
    </row>
    <row r="394" spans="5:13">
      <c r="E394"/>
      <c r="G394"/>
      <c r="H394"/>
      <c r="I394"/>
      <c r="J394"/>
      <c r="K394"/>
      <c r="L394"/>
      <c r="M394"/>
    </row>
    <row r="395" spans="5:13">
      <c r="E395"/>
      <c r="G395"/>
      <c r="H395"/>
      <c r="I395"/>
      <c r="J395"/>
      <c r="K395"/>
      <c r="L395"/>
      <c r="M395"/>
    </row>
    <row r="396" spans="5:13">
      <c r="E396"/>
      <c r="G396"/>
      <c r="H396"/>
      <c r="I396"/>
      <c r="J396"/>
      <c r="K396"/>
      <c r="L396"/>
      <c r="M396"/>
    </row>
    <row r="397" spans="5:13">
      <c r="E397"/>
      <c r="G397"/>
      <c r="H397"/>
      <c r="I397"/>
      <c r="J397"/>
      <c r="K397"/>
      <c r="L397"/>
      <c r="M397"/>
    </row>
    <row r="398" spans="5:13">
      <c r="E398"/>
      <c r="G398"/>
      <c r="H398"/>
      <c r="I398"/>
      <c r="J398"/>
      <c r="K398"/>
      <c r="L398"/>
      <c r="M398"/>
    </row>
    <row r="399" spans="5:13">
      <c r="E399"/>
      <c r="G399"/>
      <c r="H399"/>
      <c r="I399"/>
      <c r="J399"/>
      <c r="K399"/>
      <c r="L399"/>
      <c r="M399"/>
    </row>
    <row r="400" spans="5:13">
      <c r="E400"/>
      <c r="G400"/>
      <c r="H400"/>
      <c r="I400"/>
      <c r="J400"/>
      <c r="K400"/>
      <c r="L400"/>
      <c r="M400"/>
    </row>
    <row r="401" spans="5:13">
      <c r="E401"/>
      <c r="G401"/>
      <c r="H401"/>
      <c r="I401"/>
      <c r="J401"/>
      <c r="K401"/>
      <c r="L401"/>
      <c r="M401"/>
    </row>
    <row r="402" spans="5:13">
      <c r="E402"/>
      <c r="G402"/>
      <c r="H402"/>
      <c r="I402"/>
      <c r="J402"/>
      <c r="K402"/>
      <c r="L402"/>
      <c r="M402"/>
    </row>
    <row r="403" spans="5:13">
      <c r="E403"/>
      <c r="G403"/>
      <c r="H403"/>
      <c r="I403"/>
      <c r="J403"/>
      <c r="K403"/>
      <c r="L403"/>
      <c r="M403"/>
    </row>
    <row r="404" spans="5:13">
      <c r="E404"/>
      <c r="G404"/>
      <c r="H404"/>
      <c r="I404"/>
      <c r="J404"/>
      <c r="K404"/>
      <c r="L404"/>
      <c r="M404"/>
    </row>
    <row r="405" spans="5:13">
      <c r="E405"/>
      <c r="G405"/>
      <c r="H405"/>
      <c r="I405"/>
      <c r="J405"/>
      <c r="K405"/>
      <c r="L405"/>
      <c r="M405"/>
    </row>
    <row r="406" spans="5:13">
      <c r="E406"/>
      <c r="G406"/>
      <c r="H406"/>
      <c r="I406"/>
      <c r="J406"/>
      <c r="K406"/>
      <c r="L406"/>
      <c r="M406"/>
    </row>
    <row r="407" spans="5:13">
      <c r="E407"/>
      <c r="G407"/>
      <c r="H407"/>
      <c r="I407"/>
      <c r="J407"/>
      <c r="K407"/>
      <c r="L407"/>
      <c r="M407"/>
    </row>
    <row r="408" spans="5:13">
      <c r="E408"/>
      <c r="G408"/>
      <c r="H408"/>
      <c r="I408"/>
      <c r="J408"/>
      <c r="K408"/>
      <c r="L408"/>
      <c r="M408"/>
    </row>
    <row r="409" spans="5:13">
      <c r="E409"/>
      <c r="G409"/>
      <c r="H409"/>
      <c r="I409"/>
      <c r="J409"/>
      <c r="K409"/>
      <c r="L409"/>
      <c r="M409"/>
    </row>
    <row r="410" spans="5:13">
      <c r="E410"/>
      <c r="G410"/>
      <c r="H410"/>
      <c r="I410"/>
      <c r="J410"/>
      <c r="K410"/>
      <c r="L410"/>
      <c r="M410"/>
    </row>
    <row r="411" spans="5:13">
      <c r="E411"/>
      <c r="G411"/>
      <c r="H411"/>
      <c r="I411"/>
      <c r="J411"/>
      <c r="K411"/>
      <c r="L411"/>
      <c r="M411"/>
    </row>
    <row r="412" spans="5:13">
      <c r="E412"/>
      <c r="G412"/>
      <c r="H412"/>
      <c r="I412"/>
      <c r="J412"/>
      <c r="K412"/>
      <c r="L412"/>
      <c r="M412"/>
    </row>
    <row r="413" spans="5:13">
      <c r="E413"/>
      <c r="G413"/>
      <c r="H413"/>
      <c r="I413"/>
      <c r="J413"/>
      <c r="K413"/>
      <c r="L413"/>
      <c r="M413"/>
    </row>
    <row r="414" spans="5:13">
      <c r="E414"/>
      <c r="G414"/>
      <c r="H414"/>
      <c r="I414"/>
      <c r="J414"/>
      <c r="K414"/>
      <c r="L414"/>
      <c r="M414"/>
    </row>
    <row r="415" spans="5:13">
      <c r="E415"/>
      <c r="G415"/>
      <c r="H415"/>
      <c r="I415"/>
      <c r="J415"/>
      <c r="K415"/>
      <c r="L415"/>
      <c r="M415"/>
    </row>
    <row r="416" spans="5:13">
      <c r="E416"/>
      <c r="G416"/>
      <c r="H416"/>
      <c r="I416"/>
      <c r="J416"/>
      <c r="K416"/>
      <c r="L416"/>
      <c r="M416"/>
    </row>
    <row r="417" spans="5:13">
      <c r="E417"/>
      <c r="G417"/>
      <c r="H417"/>
      <c r="I417"/>
      <c r="J417"/>
      <c r="K417"/>
      <c r="L417"/>
      <c r="M417"/>
    </row>
    <row r="418" spans="5:13">
      <c r="E418"/>
      <c r="G418"/>
      <c r="H418"/>
      <c r="I418"/>
      <c r="J418"/>
      <c r="K418"/>
      <c r="L418"/>
      <c r="M418"/>
    </row>
    <row r="419" spans="5:13">
      <c r="E419"/>
      <c r="G419"/>
      <c r="H419"/>
      <c r="I419"/>
      <c r="J419"/>
      <c r="K419"/>
      <c r="L419"/>
      <c r="M419"/>
    </row>
    <row r="420" spans="5:13">
      <c r="E420"/>
      <c r="G420"/>
      <c r="H420"/>
      <c r="I420"/>
      <c r="J420"/>
      <c r="K420"/>
      <c r="L420"/>
      <c r="M420"/>
    </row>
    <row r="421" spans="5:13">
      <c r="E421"/>
      <c r="G421"/>
      <c r="H421"/>
      <c r="I421"/>
      <c r="J421"/>
      <c r="K421"/>
      <c r="L421"/>
      <c r="M421"/>
    </row>
    <row r="422" spans="5:13">
      <c r="E422"/>
      <c r="G422"/>
      <c r="H422"/>
      <c r="I422"/>
      <c r="J422"/>
      <c r="K422"/>
      <c r="L422"/>
      <c r="M422"/>
    </row>
    <row r="423" spans="5:13">
      <c r="E423"/>
      <c r="G423"/>
      <c r="H423"/>
      <c r="I423"/>
      <c r="J423"/>
      <c r="K423"/>
      <c r="L423"/>
      <c r="M423"/>
    </row>
    <row r="424" spans="5:13">
      <c r="E424"/>
      <c r="G424"/>
      <c r="H424"/>
      <c r="I424"/>
      <c r="J424"/>
      <c r="K424"/>
      <c r="L424"/>
      <c r="M424"/>
    </row>
    <row r="425" spans="5:13">
      <c r="E425"/>
      <c r="G425"/>
      <c r="H425"/>
      <c r="I425"/>
      <c r="J425"/>
      <c r="K425"/>
      <c r="L425"/>
      <c r="M425"/>
    </row>
    <row r="426" spans="5:13">
      <c r="E426"/>
      <c r="G426"/>
      <c r="H426"/>
      <c r="I426"/>
      <c r="J426"/>
      <c r="K426"/>
      <c r="L426"/>
      <c r="M426"/>
    </row>
    <row r="427" spans="5:13">
      <c r="E427"/>
      <c r="G427"/>
      <c r="H427"/>
      <c r="I427"/>
      <c r="J427"/>
      <c r="K427"/>
      <c r="L427"/>
      <c r="M427"/>
    </row>
    <row r="428" spans="5:13">
      <c r="E428"/>
      <c r="G428"/>
      <c r="H428"/>
      <c r="I428"/>
      <c r="J428"/>
      <c r="K428"/>
      <c r="L428"/>
      <c r="M428"/>
    </row>
    <row r="429" spans="5:13">
      <c r="E429"/>
      <c r="G429"/>
      <c r="H429"/>
      <c r="I429"/>
      <c r="J429"/>
      <c r="K429"/>
      <c r="L429"/>
      <c r="M429"/>
    </row>
    <row r="430" spans="5:13">
      <c r="E430"/>
      <c r="G430"/>
      <c r="H430"/>
      <c r="I430"/>
      <c r="J430"/>
      <c r="K430"/>
      <c r="L430"/>
      <c r="M430"/>
    </row>
    <row r="431" spans="5:13">
      <c r="E431"/>
      <c r="G431"/>
      <c r="H431"/>
      <c r="I431"/>
      <c r="J431"/>
      <c r="K431"/>
      <c r="L431"/>
      <c r="M431"/>
    </row>
    <row r="432" spans="5:13">
      <c r="E432"/>
      <c r="G432"/>
      <c r="H432"/>
      <c r="I432"/>
      <c r="J432"/>
      <c r="K432"/>
      <c r="L432"/>
      <c r="M432"/>
    </row>
    <row r="433" spans="5:13">
      <c r="E433"/>
      <c r="G433"/>
      <c r="H433"/>
      <c r="I433"/>
      <c r="J433"/>
      <c r="K433"/>
      <c r="L433"/>
      <c r="M433"/>
    </row>
    <row r="434" spans="5:13">
      <c r="E434"/>
      <c r="G434"/>
      <c r="H434"/>
      <c r="I434"/>
      <c r="J434"/>
      <c r="K434"/>
      <c r="L434"/>
      <c r="M434"/>
    </row>
    <row r="435" spans="5:13">
      <c r="E435"/>
      <c r="G435"/>
      <c r="H435"/>
      <c r="I435"/>
      <c r="J435"/>
      <c r="K435"/>
      <c r="L435"/>
      <c r="M435"/>
    </row>
    <row r="436" spans="5:13">
      <c r="E436"/>
      <c r="G436"/>
      <c r="H436"/>
      <c r="I436"/>
      <c r="J436"/>
      <c r="K436"/>
      <c r="L436"/>
      <c r="M436"/>
    </row>
    <row r="437" spans="5:13">
      <c r="E437"/>
      <c r="G437"/>
      <c r="H437"/>
      <c r="I437"/>
      <c r="J437"/>
      <c r="K437"/>
      <c r="L437"/>
      <c r="M437"/>
    </row>
    <row r="438" spans="5:13">
      <c r="E438"/>
      <c r="G438"/>
      <c r="H438"/>
      <c r="I438"/>
      <c r="J438"/>
      <c r="K438"/>
      <c r="L438"/>
      <c r="M438"/>
    </row>
    <row r="439" spans="5:13">
      <c r="E439"/>
      <c r="G439"/>
      <c r="H439"/>
      <c r="I439"/>
      <c r="J439"/>
      <c r="K439"/>
      <c r="L439"/>
      <c r="M439"/>
    </row>
    <row r="440" spans="5:13">
      <c r="E440"/>
      <c r="G440"/>
      <c r="H440"/>
      <c r="I440"/>
      <c r="J440"/>
      <c r="K440"/>
      <c r="L440"/>
      <c r="M440"/>
    </row>
    <row r="441" spans="5:13">
      <c r="E441"/>
      <c r="G441"/>
      <c r="H441"/>
      <c r="I441"/>
      <c r="J441"/>
      <c r="K441"/>
      <c r="L441"/>
      <c r="M441"/>
    </row>
    <row r="442" spans="5:13">
      <c r="E442"/>
      <c r="G442"/>
      <c r="H442"/>
      <c r="I442"/>
      <c r="J442"/>
      <c r="K442"/>
      <c r="L442"/>
      <c r="M442"/>
    </row>
    <row r="443" spans="5:13">
      <c r="E443"/>
      <c r="G443"/>
      <c r="H443"/>
      <c r="I443"/>
      <c r="J443"/>
      <c r="K443"/>
      <c r="L443"/>
      <c r="M443"/>
    </row>
    <row r="444" spans="5:13">
      <c r="E444"/>
      <c r="G444"/>
      <c r="H444"/>
      <c r="I444"/>
      <c r="J444"/>
      <c r="K444"/>
      <c r="L444"/>
      <c r="M444"/>
    </row>
    <row r="445" spans="5:13">
      <c r="E445"/>
      <c r="G445"/>
      <c r="H445"/>
      <c r="I445"/>
      <c r="J445"/>
      <c r="K445"/>
      <c r="L445"/>
      <c r="M445"/>
    </row>
    <row r="446" spans="5:13">
      <c r="E446"/>
      <c r="G446"/>
      <c r="H446"/>
      <c r="I446"/>
      <c r="J446"/>
      <c r="K446"/>
      <c r="L446"/>
      <c r="M446"/>
    </row>
    <row r="447" spans="5:13">
      <c r="E447"/>
      <c r="G447"/>
      <c r="H447"/>
      <c r="I447"/>
      <c r="J447"/>
      <c r="K447"/>
      <c r="L447"/>
      <c r="M447"/>
    </row>
    <row r="448" spans="5:13">
      <c r="E448"/>
      <c r="G448"/>
      <c r="H448"/>
      <c r="I448"/>
      <c r="J448"/>
      <c r="K448"/>
      <c r="L448"/>
      <c r="M448"/>
    </row>
    <row r="449" spans="5:13">
      <c r="E449"/>
      <c r="G449"/>
      <c r="H449"/>
      <c r="I449"/>
      <c r="J449"/>
      <c r="K449"/>
      <c r="L449"/>
      <c r="M449"/>
    </row>
    <row r="450" spans="5:13">
      <c r="E450"/>
      <c r="G450"/>
      <c r="H450"/>
      <c r="I450"/>
      <c r="J450"/>
      <c r="K450"/>
      <c r="L450"/>
      <c r="M450"/>
    </row>
    <row r="451" spans="5:13">
      <c r="E451"/>
      <c r="G451"/>
      <c r="H451"/>
      <c r="I451"/>
      <c r="J451"/>
      <c r="K451"/>
      <c r="L451"/>
      <c r="M451"/>
    </row>
    <row r="452" spans="5:13">
      <c r="E452"/>
      <c r="G452"/>
      <c r="H452"/>
      <c r="I452"/>
      <c r="J452"/>
      <c r="K452"/>
      <c r="L452"/>
      <c r="M452"/>
    </row>
    <row r="453" spans="5:13">
      <c r="E453"/>
      <c r="G453"/>
      <c r="H453"/>
      <c r="I453"/>
      <c r="J453"/>
      <c r="K453"/>
      <c r="L453"/>
      <c r="M453"/>
    </row>
    <row r="454" spans="5:13">
      <c r="E454"/>
      <c r="G454"/>
      <c r="H454"/>
      <c r="I454"/>
      <c r="J454"/>
      <c r="K454"/>
      <c r="L454"/>
      <c r="M454"/>
    </row>
    <row r="455" spans="5:13">
      <c r="E455"/>
      <c r="G455"/>
      <c r="H455"/>
      <c r="I455"/>
      <c r="J455"/>
      <c r="K455"/>
      <c r="L455"/>
      <c r="M455"/>
    </row>
    <row r="456" spans="5:13">
      <c r="E456"/>
      <c r="G456"/>
      <c r="H456"/>
      <c r="I456"/>
      <c r="J456"/>
      <c r="K456"/>
      <c r="L456"/>
      <c r="M456"/>
    </row>
    <row r="457" spans="5:13">
      <c r="E457"/>
      <c r="G457"/>
      <c r="H457"/>
      <c r="I457"/>
      <c r="J457"/>
      <c r="K457"/>
      <c r="L457"/>
      <c r="M457"/>
    </row>
    <row r="458" spans="5:13">
      <c r="E458"/>
      <c r="G458"/>
      <c r="H458"/>
      <c r="I458"/>
      <c r="J458"/>
      <c r="K458"/>
      <c r="L458"/>
      <c r="M458"/>
    </row>
    <row r="459" spans="5:13">
      <c r="E459"/>
      <c r="G459"/>
      <c r="H459"/>
      <c r="I459"/>
      <c r="J459"/>
      <c r="K459"/>
      <c r="L459"/>
      <c r="M459"/>
    </row>
    <row r="460" spans="5:13">
      <c r="E460"/>
      <c r="G460"/>
      <c r="H460"/>
      <c r="I460"/>
      <c r="J460"/>
      <c r="K460"/>
      <c r="L460"/>
      <c r="M460"/>
    </row>
    <row r="461" spans="5:13">
      <c r="E461"/>
      <c r="G461"/>
      <c r="H461"/>
      <c r="I461"/>
      <c r="J461"/>
      <c r="K461"/>
      <c r="L461"/>
      <c r="M461"/>
    </row>
    <row r="462" spans="5:13">
      <c r="E462"/>
      <c r="G462"/>
      <c r="H462"/>
      <c r="I462"/>
      <c r="J462"/>
      <c r="K462"/>
      <c r="L462"/>
      <c r="M462"/>
    </row>
    <row r="463" spans="5:13">
      <c r="E463"/>
      <c r="G463"/>
      <c r="H463"/>
      <c r="I463"/>
      <c r="J463"/>
      <c r="K463"/>
      <c r="L463"/>
      <c r="M463"/>
    </row>
    <row r="464" spans="5:13">
      <c r="E464"/>
      <c r="G464"/>
      <c r="H464"/>
      <c r="I464"/>
      <c r="J464"/>
      <c r="K464"/>
      <c r="L464"/>
      <c r="M464"/>
    </row>
    <row r="465" spans="5:13">
      <c r="E465"/>
      <c r="G465"/>
      <c r="H465"/>
      <c r="I465"/>
      <c r="J465"/>
      <c r="K465"/>
      <c r="L465"/>
      <c r="M465"/>
    </row>
    <row r="466" spans="5:13">
      <c r="E466"/>
      <c r="G466"/>
      <c r="H466"/>
      <c r="I466"/>
      <c r="J466"/>
      <c r="K466"/>
      <c r="L466"/>
      <c r="M466"/>
    </row>
    <row r="467" spans="5:13">
      <c r="E467"/>
      <c r="G467"/>
      <c r="H467"/>
      <c r="I467"/>
      <c r="J467"/>
      <c r="K467"/>
      <c r="L467"/>
      <c r="M467"/>
    </row>
    <row r="468" spans="5:13">
      <c r="E468"/>
      <c r="G468"/>
      <c r="H468"/>
      <c r="I468"/>
      <c r="J468"/>
      <c r="K468"/>
      <c r="L468"/>
      <c r="M468"/>
    </row>
    <row r="469" spans="5:13">
      <c r="E469"/>
      <c r="G469"/>
      <c r="H469"/>
      <c r="I469"/>
      <c r="J469"/>
      <c r="K469"/>
      <c r="L469"/>
      <c r="M469"/>
    </row>
    <row r="470" spans="5:13">
      <c r="E470"/>
      <c r="G470"/>
      <c r="H470"/>
      <c r="I470"/>
      <c r="J470"/>
      <c r="K470"/>
      <c r="L470"/>
      <c r="M470"/>
    </row>
    <row r="471" spans="5:13">
      <c r="E471"/>
      <c r="G471"/>
      <c r="H471"/>
      <c r="I471"/>
      <c r="J471"/>
      <c r="K471"/>
      <c r="L471"/>
      <c r="M471"/>
    </row>
    <row r="472" spans="5:13">
      <c r="E472"/>
      <c r="G472"/>
      <c r="H472"/>
      <c r="I472"/>
      <c r="J472"/>
      <c r="K472"/>
      <c r="L472"/>
      <c r="M472"/>
    </row>
    <row r="473" spans="5:13">
      <c r="E473"/>
      <c r="G473"/>
      <c r="H473"/>
      <c r="I473"/>
      <c r="J473"/>
      <c r="K473"/>
      <c r="L473"/>
      <c r="M473"/>
    </row>
    <row r="474" spans="5:13">
      <c r="E474"/>
      <c r="G474"/>
      <c r="H474"/>
      <c r="I474"/>
      <c r="J474"/>
      <c r="K474"/>
      <c r="L474"/>
      <c r="M474"/>
    </row>
    <row r="475" spans="5:13">
      <c r="E475"/>
      <c r="G475"/>
      <c r="H475"/>
      <c r="I475"/>
      <c r="J475"/>
      <c r="K475"/>
      <c r="L475"/>
      <c r="M475"/>
    </row>
    <row r="476" spans="5:13">
      <c r="E476"/>
      <c r="G476"/>
      <c r="H476"/>
      <c r="I476"/>
      <c r="J476"/>
      <c r="K476"/>
      <c r="L476"/>
      <c r="M476"/>
    </row>
    <row r="477" spans="5:13">
      <c r="E477"/>
      <c r="G477"/>
      <c r="H477"/>
      <c r="I477"/>
      <c r="J477"/>
      <c r="K477"/>
      <c r="L477"/>
      <c r="M477"/>
    </row>
    <row r="478" spans="5:13">
      <c r="E478"/>
      <c r="G478"/>
      <c r="H478"/>
      <c r="I478"/>
      <c r="J478"/>
      <c r="K478"/>
      <c r="L478"/>
      <c r="M478"/>
    </row>
    <row r="479" spans="5:13">
      <c r="E479"/>
      <c r="G479"/>
      <c r="H479"/>
      <c r="I479"/>
      <c r="J479"/>
      <c r="K479"/>
      <c r="L479"/>
      <c r="M479"/>
    </row>
    <row r="480" spans="5:13">
      <c r="E480"/>
      <c r="G480"/>
      <c r="H480"/>
      <c r="I480"/>
      <c r="J480"/>
      <c r="K480"/>
      <c r="L480"/>
      <c r="M480"/>
    </row>
    <row r="481" spans="5:13">
      <c r="E481"/>
      <c r="G481"/>
      <c r="H481"/>
      <c r="I481"/>
      <c r="J481"/>
      <c r="K481"/>
      <c r="L481"/>
      <c r="M481"/>
    </row>
    <row r="482" spans="5:13">
      <c r="E482"/>
      <c r="G482"/>
      <c r="H482"/>
      <c r="I482"/>
      <c r="J482"/>
      <c r="K482"/>
      <c r="L482"/>
      <c r="M482"/>
    </row>
    <row r="483" spans="5:13">
      <c r="E483"/>
      <c r="G483"/>
      <c r="H483"/>
      <c r="I483"/>
      <c r="J483"/>
      <c r="K483"/>
      <c r="L483"/>
      <c r="M483"/>
    </row>
    <row r="484" spans="5:13">
      <c r="E484"/>
      <c r="G484"/>
      <c r="H484"/>
      <c r="I484"/>
      <c r="J484"/>
      <c r="K484"/>
      <c r="L484"/>
      <c r="M484"/>
    </row>
    <row r="485" spans="5:13">
      <c r="E485"/>
      <c r="G485"/>
      <c r="H485"/>
      <c r="I485"/>
      <c r="J485"/>
      <c r="K485"/>
      <c r="L485"/>
      <c r="M485"/>
    </row>
    <row r="486" spans="5:13">
      <c r="E486"/>
      <c r="G486"/>
      <c r="H486"/>
      <c r="I486"/>
      <c r="J486"/>
      <c r="K486"/>
      <c r="L486"/>
      <c r="M486"/>
    </row>
    <row r="487" spans="5:13">
      <c r="E487"/>
      <c r="G487"/>
      <c r="H487"/>
      <c r="I487"/>
      <c r="J487"/>
      <c r="K487"/>
      <c r="L487"/>
      <c r="M487"/>
    </row>
    <row r="488" spans="5:13">
      <c r="E488"/>
      <c r="G488"/>
      <c r="H488"/>
      <c r="I488"/>
      <c r="J488"/>
      <c r="K488"/>
      <c r="L488"/>
      <c r="M488"/>
    </row>
    <row r="489" spans="5:13">
      <c r="E489"/>
      <c r="G489"/>
      <c r="H489"/>
      <c r="I489"/>
      <c r="J489"/>
      <c r="K489"/>
      <c r="L489"/>
      <c r="M489"/>
    </row>
    <row r="490" spans="5:13">
      <c r="E490"/>
      <c r="G490"/>
      <c r="H490"/>
      <c r="I490"/>
      <c r="J490"/>
      <c r="K490"/>
      <c r="L490"/>
      <c r="M490"/>
    </row>
    <row r="491" spans="5:13">
      <c r="E491"/>
      <c r="G491"/>
      <c r="H491"/>
      <c r="I491"/>
      <c r="J491"/>
      <c r="K491"/>
      <c r="L491"/>
      <c r="M491"/>
    </row>
    <row r="492" spans="5:13">
      <c r="E492"/>
      <c r="G492"/>
      <c r="H492"/>
      <c r="I492"/>
      <c r="J492"/>
      <c r="K492"/>
      <c r="L492"/>
      <c r="M492"/>
    </row>
    <row r="493" spans="5:13">
      <c r="E493"/>
      <c r="G493"/>
      <c r="H493"/>
      <c r="I493"/>
      <c r="J493"/>
      <c r="K493"/>
      <c r="L493"/>
      <c r="M493"/>
    </row>
    <row r="494" spans="5:13">
      <c r="E494"/>
      <c r="G494"/>
      <c r="H494"/>
      <c r="I494"/>
      <c r="J494"/>
      <c r="K494"/>
      <c r="L494"/>
      <c r="M494"/>
    </row>
    <row r="495" spans="5:13">
      <c r="E495"/>
      <c r="G495"/>
      <c r="H495"/>
      <c r="I495"/>
      <c r="J495"/>
      <c r="K495"/>
      <c r="L495"/>
      <c r="M495"/>
    </row>
    <row r="496" spans="5:13">
      <c r="E496"/>
      <c r="G496"/>
      <c r="H496"/>
      <c r="I496"/>
      <c r="J496"/>
      <c r="K496"/>
      <c r="L496"/>
      <c r="M496"/>
    </row>
    <row r="497" spans="5:13">
      <c r="E497"/>
      <c r="G497"/>
      <c r="H497"/>
      <c r="I497"/>
      <c r="J497"/>
      <c r="K497"/>
      <c r="L497"/>
      <c r="M497"/>
    </row>
    <row r="498" spans="5:13">
      <c r="E498"/>
      <c r="G498"/>
      <c r="H498"/>
      <c r="I498"/>
      <c r="J498"/>
      <c r="K498"/>
      <c r="L498"/>
      <c r="M498"/>
    </row>
    <row r="499" spans="5:13">
      <c r="E499"/>
      <c r="G499"/>
      <c r="H499"/>
      <c r="I499"/>
      <c r="J499"/>
      <c r="K499"/>
      <c r="L499"/>
      <c r="M499"/>
    </row>
    <row r="500" spans="5:13">
      <c r="E500"/>
      <c r="G500"/>
      <c r="H500"/>
      <c r="I500"/>
      <c r="J500"/>
      <c r="K500"/>
      <c r="L500"/>
      <c r="M500"/>
    </row>
    <row r="501" spans="5:13">
      <c r="E501"/>
      <c r="G501"/>
      <c r="H501"/>
      <c r="I501"/>
      <c r="J501"/>
      <c r="K501"/>
      <c r="L501"/>
      <c r="M501"/>
    </row>
    <row r="502" spans="5:13">
      <c r="E502"/>
      <c r="G502"/>
      <c r="H502"/>
      <c r="I502"/>
      <c r="J502"/>
      <c r="K502"/>
      <c r="L502"/>
      <c r="M502"/>
    </row>
    <row r="503" spans="5:13">
      <c r="E503"/>
      <c r="G503"/>
      <c r="H503"/>
      <c r="I503"/>
      <c r="J503"/>
      <c r="K503"/>
      <c r="L503"/>
      <c r="M503"/>
    </row>
    <row r="504" spans="5:13">
      <c r="E504"/>
      <c r="G504"/>
      <c r="H504"/>
      <c r="I504"/>
      <c r="J504"/>
      <c r="K504"/>
      <c r="L504"/>
      <c r="M504"/>
    </row>
    <row r="505" spans="5:13">
      <c r="E505"/>
      <c r="G505"/>
      <c r="H505"/>
      <c r="I505"/>
      <c r="J505"/>
      <c r="K505"/>
      <c r="L505"/>
      <c r="M505"/>
    </row>
    <row r="506" spans="5:13">
      <c r="E506"/>
      <c r="G506"/>
      <c r="H506"/>
      <c r="I506"/>
      <c r="J506"/>
      <c r="K506"/>
      <c r="L506"/>
      <c r="M506"/>
    </row>
    <row r="507" spans="5:13">
      <c r="E507"/>
      <c r="G507"/>
      <c r="H507"/>
      <c r="I507"/>
      <c r="J507"/>
      <c r="K507"/>
      <c r="L507"/>
      <c r="M507"/>
    </row>
    <row r="508" spans="5:13">
      <c r="E508"/>
      <c r="G508"/>
      <c r="H508"/>
      <c r="I508"/>
      <c r="J508"/>
      <c r="K508"/>
      <c r="L508"/>
      <c r="M508"/>
    </row>
    <row r="509" spans="5:13">
      <c r="E509"/>
      <c r="G509"/>
      <c r="H509"/>
      <c r="I509"/>
      <c r="J509"/>
      <c r="K509"/>
      <c r="L509"/>
      <c r="M509"/>
    </row>
    <row r="510" spans="5:13">
      <c r="E510"/>
      <c r="G510"/>
      <c r="H510"/>
      <c r="I510"/>
      <c r="J510"/>
      <c r="K510"/>
      <c r="L510"/>
      <c r="M510"/>
    </row>
    <row r="511" spans="5:13">
      <c r="E511"/>
      <c r="G511"/>
      <c r="H511"/>
      <c r="I511"/>
      <c r="J511"/>
      <c r="K511"/>
      <c r="L511"/>
      <c r="M511"/>
    </row>
    <row r="512" spans="5:13">
      <c r="E512"/>
      <c r="G512"/>
      <c r="H512"/>
      <c r="I512"/>
      <c r="J512"/>
      <c r="K512"/>
      <c r="L512"/>
      <c r="M512"/>
    </row>
    <row r="513" spans="5:13">
      <c r="E513"/>
      <c r="G513"/>
      <c r="H513"/>
      <c r="I513"/>
      <c r="J513"/>
      <c r="K513"/>
      <c r="L513"/>
      <c r="M513"/>
    </row>
    <row r="514" spans="5:13">
      <c r="E514"/>
      <c r="G514"/>
      <c r="H514"/>
      <c r="I514"/>
      <c r="J514"/>
      <c r="K514"/>
      <c r="L514"/>
      <c r="M514"/>
    </row>
    <row r="515" spans="5:13">
      <c r="E515"/>
      <c r="G515"/>
      <c r="H515"/>
      <c r="I515"/>
      <c r="J515"/>
      <c r="K515"/>
      <c r="L515"/>
      <c r="M515"/>
    </row>
    <row r="516" spans="5:13">
      <c r="E516"/>
      <c r="G516"/>
      <c r="H516"/>
      <c r="I516"/>
      <c r="J516"/>
      <c r="K516"/>
      <c r="L516"/>
      <c r="M516"/>
    </row>
    <row r="517" spans="5:13">
      <c r="E517"/>
      <c r="G517"/>
      <c r="H517"/>
      <c r="I517"/>
      <c r="J517"/>
      <c r="K517"/>
      <c r="L517"/>
      <c r="M517"/>
    </row>
    <row r="518" spans="5:13">
      <c r="E518"/>
      <c r="G518"/>
      <c r="H518"/>
      <c r="I518"/>
      <c r="J518"/>
      <c r="K518"/>
      <c r="L518"/>
      <c r="M518"/>
    </row>
    <row r="519" spans="5:13">
      <c r="E519"/>
      <c r="G519"/>
      <c r="H519"/>
      <c r="I519"/>
      <c r="J519"/>
      <c r="K519"/>
      <c r="L519"/>
      <c r="M519"/>
    </row>
    <row r="520" spans="5:13">
      <c r="E520"/>
      <c r="G520"/>
      <c r="H520"/>
      <c r="I520"/>
      <c r="J520"/>
      <c r="K520"/>
      <c r="L520"/>
      <c r="M520"/>
    </row>
    <row r="521" spans="5:13">
      <c r="E521"/>
      <c r="G521"/>
      <c r="H521"/>
      <c r="I521"/>
      <c r="J521"/>
      <c r="K521"/>
      <c r="L521"/>
      <c r="M521"/>
    </row>
    <row r="522" spans="5:13">
      <c r="E522"/>
      <c r="G522"/>
      <c r="H522"/>
      <c r="I522"/>
      <c r="J522"/>
      <c r="K522"/>
      <c r="L522"/>
      <c r="M522"/>
    </row>
    <row r="523" spans="5:13">
      <c r="E523"/>
      <c r="G523"/>
      <c r="H523"/>
      <c r="I523"/>
      <c r="J523"/>
      <c r="K523"/>
      <c r="L523"/>
      <c r="M523"/>
    </row>
    <row r="524" spans="5:13">
      <c r="E524"/>
      <c r="G524"/>
      <c r="H524"/>
      <c r="I524"/>
      <c r="J524"/>
      <c r="K524"/>
      <c r="L524"/>
      <c r="M524"/>
    </row>
    <row r="525" spans="5:13">
      <c r="E525"/>
      <c r="G525"/>
      <c r="H525"/>
      <c r="I525"/>
      <c r="J525"/>
      <c r="K525"/>
      <c r="L525"/>
      <c r="M525"/>
    </row>
    <row r="526" spans="5:13">
      <c r="E526"/>
      <c r="G526"/>
      <c r="H526"/>
      <c r="I526"/>
      <c r="J526"/>
      <c r="K526"/>
      <c r="L526"/>
      <c r="M526"/>
    </row>
    <row r="527" spans="5:13">
      <c r="E527"/>
      <c r="G527"/>
      <c r="H527"/>
      <c r="I527"/>
      <c r="J527"/>
      <c r="K527"/>
      <c r="L527"/>
      <c r="M527"/>
    </row>
    <row r="528" spans="5:13">
      <c r="E528"/>
      <c r="G528"/>
      <c r="H528"/>
      <c r="I528"/>
      <c r="J528"/>
      <c r="K528"/>
      <c r="L528"/>
      <c r="M528"/>
    </row>
    <row r="529" spans="5:13">
      <c r="E529"/>
      <c r="G529"/>
      <c r="H529"/>
      <c r="I529"/>
      <c r="J529"/>
      <c r="K529"/>
      <c r="L529"/>
      <c r="M529"/>
    </row>
    <row r="530" spans="5:13">
      <c r="E530"/>
      <c r="G530"/>
      <c r="H530"/>
      <c r="I530"/>
      <c r="J530"/>
      <c r="K530"/>
      <c r="L530"/>
      <c r="M530"/>
    </row>
    <row r="531" spans="5:13">
      <c r="E531"/>
      <c r="G531"/>
      <c r="H531"/>
      <c r="I531"/>
      <c r="J531"/>
      <c r="K531"/>
      <c r="L531"/>
      <c r="M531"/>
    </row>
    <row r="532" spans="5:13">
      <c r="E532"/>
      <c r="G532"/>
      <c r="H532"/>
      <c r="I532"/>
      <c r="J532"/>
      <c r="K532"/>
      <c r="L532"/>
      <c r="M532"/>
    </row>
    <row r="533" spans="5:13">
      <c r="E533"/>
      <c r="G533"/>
      <c r="H533"/>
      <c r="I533"/>
      <c r="J533"/>
      <c r="K533"/>
      <c r="L533"/>
      <c r="M533"/>
    </row>
    <row r="534" spans="5:13">
      <c r="E534"/>
      <c r="G534"/>
      <c r="H534"/>
      <c r="I534"/>
      <c r="J534"/>
      <c r="K534"/>
      <c r="L534"/>
      <c r="M534"/>
    </row>
    <row r="535" spans="5:13">
      <c r="E535"/>
      <c r="G535"/>
      <c r="H535"/>
      <c r="I535"/>
      <c r="J535"/>
      <c r="K535"/>
      <c r="L535"/>
      <c r="M535"/>
    </row>
    <row r="536" spans="5:13">
      <c r="E536"/>
      <c r="G536"/>
      <c r="H536"/>
      <c r="I536"/>
      <c r="J536"/>
      <c r="K536"/>
      <c r="L536"/>
      <c r="M536"/>
    </row>
    <row r="537" spans="5:13">
      <c r="E537"/>
      <c r="G537"/>
      <c r="H537"/>
      <c r="I537"/>
      <c r="J537"/>
      <c r="K537"/>
      <c r="L537"/>
      <c r="M537"/>
    </row>
    <row r="538" spans="5:13">
      <c r="E538"/>
      <c r="G538"/>
      <c r="H538"/>
      <c r="I538"/>
      <c r="J538"/>
      <c r="K538"/>
      <c r="L538"/>
      <c r="M538"/>
    </row>
    <row r="539" spans="5:13">
      <c r="E539"/>
      <c r="G539"/>
      <c r="H539"/>
      <c r="I539"/>
      <c r="J539"/>
      <c r="K539"/>
      <c r="L539"/>
      <c r="M539"/>
    </row>
    <row r="540" spans="5:13">
      <c r="E540"/>
      <c r="G540"/>
      <c r="H540"/>
      <c r="I540"/>
      <c r="J540"/>
      <c r="K540"/>
      <c r="L540"/>
      <c r="M540"/>
    </row>
    <row r="541" spans="5:13">
      <c r="E541"/>
      <c r="G541"/>
      <c r="H541"/>
      <c r="I541"/>
      <c r="J541"/>
      <c r="K541"/>
      <c r="L541"/>
      <c r="M541"/>
    </row>
    <row r="542" spans="5:13">
      <c r="E542"/>
      <c r="G542"/>
      <c r="H542"/>
      <c r="I542"/>
      <c r="J542"/>
      <c r="K542"/>
      <c r="L542"/>
      <c r="M542"/>
    </row>
    <row r="543" spans="5:13">
      <c r="E543"/>
      <c r="G543"/>
      <c r="H543"/>
      <c r="I543"/>
      <c r="J543"/>
      <c r="K543"/>
      <c r="L543"/>
      <c r="M543"/>
    </row>
    <row r="544" spans="5:13">
      <c r="E544"/>
      <c r="G544"/>
      <c r="H544"/>
      <c r="I544"/>
      <c r="J544"/>
      <c r="K544"/>
      <c r="L544"/>
      <c r="M544"/>
    </row>
    <row r="545" spans="5:13">
      <c r="E545"/>
      <c r="G545"/>
      <c r="H545"/>
      <c r="I545"/>
      <c r="J545"/>
      <c r="K545"/>
      <c r="L545"/>
      <c r="M545"/>
    </row>
    <row r="546" spans="5:13">
      <c r="E546"/>
      <c r="G546"/>
      <c r="H546"/>
      <c r="I546"/>
      <c r="J546"/>
      <c r="K546"/>
      <c r="L546"/>
      <c r="M546"/>
    </row>
    <row r="547" spans="5:13">
      <c r="E547"/>
      <c r="G547"/>
      <c r="H547"/>
      <c r="I547"/>
      <c r="J547"/>
      <c r="K547"/>
      <c r="L547"/>
      <c r="M547"/>
    </row>
    <row r="548" spans="5:13">
      <c r="E548"/>
      <c r="G548"/>
      <c r="H548"/>
      <c r="I548"/>
      <c r="J548"/>
      <c r="K548"/>
      <c r="L548"/>
      <c r="M548"/>
    </row>
    <row r="549" spans="5:13">
      <c r="E549"/>
      <c r="G549"/>
      <c r="H549"/>
      <c r="I549"/>
      <c r="J549"/>
      <c r="K549"/>
      <c r="L549"/>
      <c r="M549"/>
    </row>
    <row r="550" spans="5:13">
      <c r="E550"/>
      <c r="G550"/>
      <c r="H550"/>
      <c r="I550"/>
      <c r="J550"/>
      <c r="K550"/>
      <c r="L550"/>
      <c r="M550"/>
    </row>
    <row r="551" spans="5:13">
      <c r="E551"/>
      <c r="G551"/>
      <c r="H551"/>
      <c r="I551"/>
      <c r="J551"/>
      <c r="K551"/>
      <c r="L551"/>
      <c r="M551"/>
    </row>
    <row r="552" spans="5:13">
      <c r="E552"/>
      <c r="G552"/>
      <c r="H552"/>
      <c r="I552"/>
      <c r="J552"/>
      <c r="K552"/>
      <c r="L552"/>
      <c r="M552"/>
    </row>
    <row r="553" spans="5:13">
      <c r="E553"/>
      <c r="G553"/>
      <c r="H553"/>
      <c r="I553"/>
      <c r="J553"/>
      <c r="K553"/>
      <c r="L553"/>
      <c r="M553"/>
    </row>
    <row r="554" spans="5:13">
      <c r="E554"/>
      <c r="G554"/>
      <c r="H554"/>
      <c r="I554"/>
      <c r="J554"/>
      <c r="K554"/>
      <c r="L554"/>
      <c r="M554"/>
    </row>
    <row r="555" spans="5:13">
      <c r="E555"/>
      <c r="G555"/>
      <c r="H555"/>
      <c r="I555"/>
      <c r="J555"/>
      <c r="K555"/>
      <c r="L555"/>
      <c r="M555"/>
    </row>
    <row r="556" spans="5:13">
      <c r="E556"/>
      <c r="G556"/>
      <c r="H556"/>
      <c r="I556"/>
      <c r="J556"/>
      <c r="K556"/>
      <c r="L556"/>
      <c r="M556"/>
    </row>
    <row r="557" spans="5:13">
      <c r="E557"/>
      <c r="G557"/>
      <c r="H557"/>
      <c r="I557"/>
      <c r="J557"/>
      <c r="K557"/>
      <c r="L557"/>
      <c r="M557"/>
    </row>
    <row r="558" spans="5:13">
      <c r="E558"/>
      <c r="G558"/>
      <c r="H558"/>
      <c r="I558"/>
      <c r="J558"/>
      <c r="K558"/>
      <c r="L558"/>
      <c r="M558"/>
    </row>
    <row r="559" spans="5:13">
      <c r="E559"/>
      <c r="G559"/>
      <c r="H559"/>
      <c r="I559"/>
      <c r="J559"/>
      <c r="K559"/>
      <c r="L559"/>
      <c r="M559"/>
    </row>
    <row r="560" spans="5:13">
      <c r="E560"/>
      <c r="G560"/>
      <c r="H560"/>
      <c r="I560"/>
      <c r="J560"/>
      <c r="K560"/>
      <c r="L560"/>
      <c r="M560"/>
    </row>
    <row r="561" spans="5:13">
      <c r="E561"/>
      <c r="G561"/>
      <c r="H561"/>
      <c r="I561"/>
      <c r="J561"/>
      <c r="K561"/>
      <c r="L561"/>
      <c r="M561"/>
    </row>
    <row r="562" spans="5:13">
      <c r="E562"/>
      <c r="G562"/>
      <c r="H562"/>
      <c r="I562"/>
      <c r="J562"/>
      <c r="K562"/>
      <c r="L562"/>
      <c r="M562"/>
    </row>
    <row r="563" spans="5:13">
      <c r="E563"/>
      <c r="G563"/>
      <c r="H563"/>
      <c r="I563"/>
      <c r="J563"/>
      <c r="K563"/>
      <c r="L563"/>
      <c r="M563"/>
    </row>
    <row r="564" spans="5:13">
      <c r="E564"/>
      <c r="G564"/>
      <c r="H564"/>
      <c r="I564"/>
      <c r="J564"/>
      <c r="K564"/>
      <c r="L564"/>
      <c r="M564"/>
    </row>
    <row r="565" spans="5:13">
      <c r="E565"/>
      <c r="G565"/>
      <c r="H565"/>
      <c r="I565"/>
      <c r="J565"/>
      <c r="K565"/>
      <c r="L565"/>
      <c r="M565"/>
    </row>
    <row r="566" spans="5:13">
      <c r="E566"/>
      <c r="G566"/>
      <c r="H566"/>
      <c r="I566"/>
      <c r="J566"/>
      <c r="K566"/>
      <c r="L566"/>
      <c r="M566"/>
    </row>
    <row r="567" spans="5:13">
      <c r="E567"/>
      <c r="G567"/>
      <c r="H567"/>
      <c r="I567"/>
      <c r="J567"/>
      <c r="K567"/>
      <c r="L567"/>
      <c r="M567"/>
    </row>
    <row r="568" spans="5:13">
      <c r="E568"/>
      <c r="G568"/>
      <c r="H568"/>
      <c r="I568"/>
      <c r="J568"/>
      <c r="K568"/>
      <c r="L568"/>
      <c r="M5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topLeftCell="A16" workbookViewId="0">
      <selection activeCell="A14" sqref="A14"/>
    </sheetView>
  </sheetViews>
  <sheetFormatPr baseColWidth="10" defaultRowHeight="15"/>
  <cols>
    <col min="1" max="1" width="15.85546875" customWidth="1"/>
    <col min="2" max="2" width="16.140625" customWidth="1"/>
  </cols>
  <sheetData>
    <row r="1" spans="1:2">
      <c r="A1" t="s">
        <v>16</v>
      </c>
      <c r="B1" s="6" t="s">
        <v>141</v>
      </c>
    </row>
    <row r="2" spans="1:2">
      <c r="A2" t="s">
        <v>17</v>
      </c>
      <c r="B2" s="6">
        <v>22.798223684210523</v>
      </c>
    </row>
    <row r="3" spans="1:2">
      <c r="A3" t="s">
        <v>18</v>
      </c>
      <c r="B3" s="6">
        <v>25.942869838056684</v>
      </c>
    </row>
    <row r="4" spans="1:2">
      <c r="A4" t="s">
        <v>19</v>
      </c>
      <c r="B4" s="6">
        <v>35.156389380530975</v>
      </c>
    </row>
    <row r="5" spans="1:2">
      <c r="A5" t="s">
        <v>20</v>
      </c>
      <c r="B5" s="6">
        <v>20.385038793103448</v>
      </c>
    </row>
    <row r="6" spans="1:2">
      <c r="A6" t="s">
        <v>21</v>
      </c>
      <c r="B6" s="6">
        <v>32.201653846153846</v>
      </c>
    </row>
    <row r="7" spans="1:2">
      <c r="A7" t="s">
        <v>22</v>
      </c>
      <c r="B7" s="6">
        <v>31.994470588235295</v>
      </c>
    </row>
    <row r="8" spans="1:2">
      <c r="A8" t="s">
        <v>23</v>
      </c>
      <c r="B8" s="6">
        <v>28.152219242424241</v>
      </c>
    </row>
    <row r="9" spans="1:2">
      <c r="A9" t="s">
        <v>24</v>
      </c>
      <c r="B9" s="6">
        <v>23.763535714285712</v>
      </c>
    </row>
    <row r="10" spans="1:2">
      <c r="A10" t="s">
        <v>25</v>
      </c>
      <c r="B10" s="6">
        <v>21.863612637362639</v>
      </c>
    </row>
    <row r="11" spans="1:2">
      <c r="A11" t="s">
        <v>150</v>
      </c>
      <c r="B11" s="6">
        <v>25.3</v>
      </c>
    </row>
    <row r="12" spans="1:2">
      <c r="A12" t="s">
        <v>151</v>
      </c>
      <c r="B12" s="6">
        <v>41.4</v>
      </c>
    </row>
    <row r="13" spans="1:2">
      <c r="A13" t="s">
        <v>142</v>
      </c>
      <c r="B13" s="6">
        <v>14</v>
      </c>
    </row>
    <row r="14" spans="1:2">
      <c r="A14" t="s">
        <v>143</v>
      </c>
      <c r="B14" s="6">
        <v>26</v>
      </c>
    </row>
    <row r="15" spans="1:2">
      <c r="A15" t="s">
        <v>144</v>
      </c>
      <c r="B15" s="6">
        <v>18</v>
      </c>
    </row>
    <row r="16" spans="1:2">
      <c r="A16" t="s">
        <v>26</v>
      </c>
      <c r="B16" s="6">
        <v>28.631877484047401</v>
      </c>
    </row>
    <row r="17" spans="1:2">
      <c r="A17" t="s">
        <v>27</v>
      </c>
      <c r="B17" s="6">
        <v>22.898905434782609</v>
      </c>
    </row>
    <row r="18" spans="1:2">
      <c r="A18" t="s">
        <v>28</v>
      </c>
      <c r="B18" s="6">
        <v>17.081891199226305</v>
      </c>
    </row>
    <row r="19" spans="1:2">
      <c r="A19" t="s">
        <v>29</v>
      </c>
      <c r="B19" s="6">
        <v>10.733336713545517</v>
      </c>
    </row>
    <row r="20" spans="1:2">
      <c r="A20" t="s">
        <v>30</v>
      </c>
      <c r="B20" s="6">
        <v>25.467020919881303</v>
      </c>
    </row>
    <row r="21" spans="1:2">
      <c r="A21" t="s">
        <v>31</v>
      </c>
      <c r="B21" s="6">
        <v>23.812207031250001</v>
      </c>
    </row>
    <row r="22" spans="1:2">
      <c r="A22" t="s">
        <v>32</v>
      </c>
      <c r="B22" s="6">
        <v>38.136349565217387</v>
      </c>
    </row>
    <row r="23" spans="1:2">
      <c r="A23" t="s">
        <v>33</v>
      </c>
      <c r="B23" s="6">
        <v>29.005243448275863</v>
      </c>
    </row>
    <row r="24" spans="1:2">
      <c r="A24" t="s">
        <v>34</v>
      </c>
      <c r="B24" s="6">
        <v>22.37289463087248</v>
      </c>
    </row>
    <row r="25" spans="1:2">
      <c r="A25" t="s">
        <v>35</v>
      </c>
      <c r="B25" s="6">
        <v>26.941762951807224</v>
      </c>
    </row>
    <row r="26" spans="1:2">
      <c r="A26" t="s">
        <v>36</v>
      </c>
      <c r="B26" s="6">
        <v>32.979075824175816</v>
      </c>
    </row>
    <row r="27" spans="1:2">
      <c r="A27" t="s">
        <v>37</v>
      </c>
      <c r="B27" s="6">
        <v>23.43802733564014</v>
      </c>
    </row>
    <row r="28" spans="1:2">
      <c r="A28" t="s">
        <v>38</v>
      </c>
      <c r="B28" s="6">
        <v>21.200998974008211</v>
      </c>
    </row>
    <row r="29" spans="1:2">
      <c r="A29" t="s">
        <v>39</v>
      </c>
      <c r="B29" s="6">
        <v>19.951438533834587</v>
      </c>
    </row>
    <row r="30" spans="1:2">
      <c r="A30" t="s">
        <v>40</v>
      </c>
      <c r="B30" s="6">
        <v>16.960932125124131</v>
      </c>
    </row>
    <row r="31" spans="1:2">
      <c r="A31" t="s">
        <v>41</v>
      </c>
      <c r="B31" s="6">
        <v>30.113712650602405</v>
      </c>
    </row>
    <row r="32" spans="1:2">
      <c r="A32" t="s">
        <v>42</v>
      </c>
      <c r="B32" s="6">
        <v>31.190114999999999</v>
      </c>
    </row>
    <row r="33" spans="1:2">
      <c r="A33" t="s">
        <v>43</v>
      </c>
      <c r="B33" s="6">
        <v>29.372863407821228</v>
      </c>
    </row>
    <row r="34" spans="1:2">
      <c r="A34" t="s">
        <v>44</v>
      </c>
      <c r="B34" s="6">
        <v>13.515728155339801</v>
      </c>
    </row>
    <row r="35" spans="1:2">
      <c r="A35" t="s">
        <v>45</v>
      </c>
      <c r="B35" s="6">
        <v>33.885008539944899</v>
      </c>
    </row>
    <row r="36" spans="1:2">
      <c r="A36" t="s">
        <v>46</v>
      </c>
      <c r="B36" s="6">
        <v>15.829539410016979</v>
      </c>
    </row>
    <row r="37" spans="1:2">
      <c r="A37" t="s">
        <v>47</v>
      </c>
      <c r="B37" s="6">
        <v>20.899457999999999</v>
      </c>
    </row>
    <row r="38" spans="1:2">
      <c r="A38" t="s">
        <v>48</v>
      </c>
      <c r="B38" s="6">
        <v>78.375738541666664</v>
      </c>
    </row>
    <row r="39" spans="1:2">
      <c r="A39" t="s">
        <v>49</v>
      </c>
      <c r="B39" s="6">
        <v>24.102973655494935</v>
      </c>
    </row>
    <row r="40" spans="1:2">
      <c r="A40" t="s">
        <v>50</v>
      </c>
      <c r="B40" s="6">
        <v>23.404187061310783</v>
      </c>
    </row>
    <row r="41" spans="1:2">
      <c r="A41" t="s">
        <v>51</v>
      </c>
      <c r="B41" s="6">
        <v>15.391622093023255</v>
      </c>
    </row>
    <row r="42" spans="1:2">
      <c r="A42" t="s">
        <v>14</v>
      </c>
      <c r="B42" s="6"/>
    </row>
    <row r="43" spans="1:2">
      <c r="B43" s="6">
        <v>22.682496750372096</v>
      </c>
    </row>
    <row r="44" spans="1:2">
      <c r="B44" s="6"/>
    </row>
    <row r="45" spans="1:2">
      <c r="B4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analyseetprojectionbudget</vt:lpstr>
      <vt:lpstr>TCD</vt:lpstr>
      <vt:lpstr>prix_moyen</vt:lpstr>
      <vt:lpstr>analyseetprojectionbudget!Zone_d_impression</vt:lpstr>
    </vt:vector>
  </TitlesOfParts>
  <Company>Ville de Lausanne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Lara Jovignot</cp:lastModifiedBy>
  <cp:lastPrinted>2018-10-24T09:21:37Z</cp:lastPrinted>
  <dcterms:created xsi:type="dcterms:W3CDTF">2017-03-24T08:49:15Z</dcterms:created>
  <dcterms:modified xsi:type="dcterms:W3CDTF">2020-01-29T12:08:21Z</dcterms:modified>
</cp:coreProperties>
</file>